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elena\JAVNA OBJAVA TROŠENJA NOVCA\objavljeno\"/>
    </mc:Choice>
  </mc:AlternateContent>
  <bookViews>
    <workbookView xWindow="-105" yWindow="-105" windowWidth="23250" windowHeight="12450"/>
  </bookViews>
  <sheets>
    <sheet name="siječanj 2024" sheetId="2" r:id="rId1"/>
  </sheets>
  <definedNames>
    <definedName name="_FiltarBaze" localSheetId="0" hidden="1">'siječanj 2024'!$A$6:$G$85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4" i="2" l="1"/>
  <c r="F76" i="2"/>
  <c r="F74" i="2"/>
  <c r="F68" i="2"/>
  <c r="F52" i="2"/>
  <c r="F9" i="2" l="1"/>
  <c r="F77" i="2"/>
  <c r="F82" i="2" s="1"/>
  <c r="F64" i="2"/>
  <c r="F53" i="2"/>
  <c r="F65" i="2" s="1"/>
  <c r="F42" i="2"/>
  <c r="F47" i="2" s="1"/>
  <c r="F41" i="2"/>
  <c r="F36" i="2"/>
  <c r="F37" i="2"/>
  <c r="F38" i="2" s="1"/>
  <c r="F28" i="2"/>
  <c r="F31" i="2"/>
  <c r="F18" i="2"/>
  <c r="F17" i="2"/>
  <c r="F21" i="2"/>
  <c r="F22" i="2" s="1"/>
  <c r="F12" i="2"/>
  <c r="F11" i="2"/>
  <c r="F10" i="2"/>
  <c r="B99" i="2"/>
  <c r="B97" i="2"/>
  <c r="B96" i="2"/>
  <c r="F16" i="2" l="1"/>
  <c r="F85" i="2" s="1"/>
  <c r="C105" i="2" s="1"/>
  <c r="F20" i="2"/>
</calcChain>
</file>

<file path=xl/sharedStrings.xml><?xml version="1.0" encoding="utf-8"?>
<sst xmlns="http://schemas.openxmlformats.org/spreadsheetml/2006/main" count="303" uniqueCount="148">
  <si>
    <t>OTP BANKA DD</t>
  </si>
  <si>
    <t>Naziv primatelja</t>
  </si>
  <si>
    <t>OIB primatelja</t>
  </si>
  <si>
    <t>Zagreb</t>
  </si>
  <si>
    <t>Način objave isplaćenog iznosa</t>
  </si>
  <si>
    <t>Sjedište primatelja</t>
  </si>
  <si>
    <t>Vrsta rashoda i izdataka</t>
  </si>
  <si>
    <t>Jedinstveni obrt vl.Zvonimir Jurun</t>
  </si>
  <si>
    <t>32379- ostale intelektualne usluge</t>
  </si>
  <si>
    <t>Naziv isplatitelja</t>
  </si>
  <si>
    <t>Glazbena škola Josipa Hatzea</t>
  </si>
  <si>
    <t>Studentski centar Split</t>
  </si>
  <si>
    <t>Split</t>
  </si>
  <si>
    <t>32377- usluge agencija, studentskog servisa</t>
  </si>
  <si>
    <t>Čistoća d.o.o.</t>
  </si>
  <si>
    <t>32342- iznošenje i odvoz smeća</t>
  </si>
  <si>
    <t>Vodovod i kanalizacija d.o.o.</t>
  </si>
  <si>
    <t>32341- opskrba vodom</t>
  </si>
  <si>
    <t>Bon-Ton d.o.o.</t>
  </si>
  <si>
    <t>32214-Materijali i sredstva za čišćenje</t>
  </si>
  <si>
    <t>Binar d.o.o.</t>
  </si>
  <si>
    <t>01927380542</t>
  </si>
  <si>
    <t>32211- uredski materijal</t>
  </si>
  <si>
    <t>HT d.d.</t>
  </si>
  <si>
    <t>AP SPLIT</t>
  </si>
  <si>
    <t>IMAGE ENTER D.O.O.</t>
  </si>
  <si>
    <t>Bjelovar</t>
  </si>
  <si>
    <t>MODO D.O.O.</t>
  </si>
  <si>
    <t>HRT</t>
  </si>
  <si>
    <t>ODVJETNIČKO DRUŠTVO MATULIĆ, BILIĆ I VRSALOVIĆ</t>
  </si>
  <si>
    <t>32352-zakupnine i najam objekata</t>
  </si>
  <si>
    <t>32931-reprezentacija</t>
  </si>
  <si>
    <t>A1 Hrvatska d.o.o.</t>
  </si>
  <si>
    <t>32311- usluge telefona i interneta</t>
  </si>
  <si>
    <t>HEP ELEKTRA D.O.O.</t>
  </si>
  <si>
    <t>32232- električna energija</t>
  </si>
  <si>
    <t>Čakovec</t>
  </si>
  <si>
    <t>32219-ostali materijal za potrebe red.poslovanja</t>
  </si>
  <si>
    <t>EURO-UNIT d.o.o.</t>
  </si>
  <si>
    <t>Lijevo &amp; desno j.o.o.</t>
  </si>
  <si>
    <t>32391-usluge fotokopiranja</t>
  </si>
  <si>
    <t>Konzum plus d.o.o.</t>
  </si>
  <si>
    <t>32393-uređenje prostora</t>
  </si>
  <si>
    <t>IKEA HRVATSKA D.O.O.</t>
  </si>
  <si>
    <t>Sop</t>
  </si>
  <si>
    <t>3225- sitni inventar</t>
  </si>
  <si>
    <t>MUSICAL CHAIRS</t>
  </si>
  <si>
    <t>Manchester</t>
  </si>
  <si>
    <t>ZELENO I MODRO d.o.o.</t>
  </si>
  <si>
    <t>Kaštel Sućurac</t>
  </si>
  <si>
    <t xml:space="preserve">FINA </t>
  </si>
  <si>
    <t>32941-članarine</t>
  </si>
  <si>
    <t>HDGPP</t>
  </si>
  <si>
    <t>PETRA ET PINEA j.d.o.o.</t>
  </si>
  <si>
    <t>Stari grad</t>
  </si>
  <si>
    <t>32395-usluge čišćenja</t>
  </si>
  <si>
    <t xml:space="preserve">RH Ministarstvo Obrane </t>
  </si>
  <si>
    <t>Grad Vis</t>
  </si>
  <si>
    <t>06192219703</t>
  </si>
  <si>
    <t>Vis</t>
  </si>
  <si>
    <t>Grad Trogir</t>
  </si>
  <si>
    <t>Trogir</t>
  </si>
  <si>
    <t>32349- ostale komunalne usluge</t>
  </si>
  <si>
    <t>THOMANN</t>
  </si>
  <si>
    <t>DE257375233</t>
  </si>
  <si>
    <t>Burgebrach</t>
  </si>
  <si>
    <t>32242- materijali i dijelovi za opremu</t>
  </si>
  <si>
    <t>ZOOM</t>
  </si>
  <si>
    <t>32999- ostale nepomenute usluge</t>
  </si>
  <si>
    <t>ALLA MODA vl.. Vinko Paškalin</t>
  </si>
  <si>
    <t>GRAD SPLIT</t>
  </si>
  <si>
    <t>32382-usluge razvoja softwarea</t>
  </si>
  <si>
    <t>ODANOST d.o.o.</t>
  </si>
  <si>
    <t>32319- ostale usluge prijevoza</t>
  </si>
  <si>
    <t>BAUHAUS</t>
  </si>
  <si>
    <t>HERMINA USLUGE D.O.O.</t>
  </si>
  <si>
    <t>Vukovar</t>
  </si>
  <si>
    <t>32131-seminari, savjetovanja i usluge</t>
  </si>
  <si>
    <t>34312-usluge platnog prometa</t>
  </si>
  <si>
    <t>32411- putni troškovi osobama van radnog odnosa</t>
  </si>
  <si>
    <t>Naziv isplatitelja: Glazbena škola Josipa Hatzea</t>
  </si>
  <si>
    <t>Adresa: Trg Hrvatske bratske zajednice 3, 21000 Split</t>
  </si>
  <si>
    <t>OIB: 89701365702</t>
  </si>
  <si>
    <t>UKUPNO ZA SIJEČANJ 2024.</t>
  </si>
  <si>
    <t>INFORMACIJA O TROŠENJU SREDSTAVA ZA SIJEČANJ 2024. GODINE</t>
  </si>
  <si>
    <t xml:space="preserve">Način objave isplaćenog iznosa </t>
  </si>
  <si>
    <t>3111- bruto plaća za redovan rad (ukupni iznos bez bolovanja na teret HZZO)</t>
  </si>
  <si>
    <t>3132- doprinos na bruto</t>
  </si>
  <si>
    <t>-</t>
  </si>
  <si>
    <t>32121- naknada za prijevoz s posla i na posao</t>
  </si>
  <si>
    <t>32412- dnevnice osobama izvan radnog odnosa</t>
  </si>
  <si>
    <t>OBZOR PUTOVANJA D.O.O.</t>
  </si>
  <si>
    <t>32955- novčana naknada za poslodavca zbog nezapošljavanj osoba s invaliditetom</t>
  </si>
  <si>
    <t>Božićević Ivan</t>
  </si>
  <si>
    <t>Barović Frano Igor</t>
  </si>
  <si>
    <t>Bilan Korana</t>
  </si>
  <si>
    <t>Čapalija Najda</t>
  </si>
  <si>
    <t>Dinoni Monica</t>
  </si>
  <si>
    <t>Drongovskij Nikolaj</t>
  </si>
  <si>
    <t>Košćina Jakov</t>
  </si>
  <si>
    <t>Oreb Ivana</t>
  </si>
  <si>
    <t>Radalj Ankica</t>
  </si>
  <si>
    <t>Tanase Hazuki</t>
  </si>
  <si>
    <t>3212- službeni put</t>
  </si>
  <si>
    <t>3121- ostali rashodi za zaposlene ( bruto iznos)</t>
  </si>
  <si>
    <t>Moj kod spektar j.d.o.o.</t>
  </si>
  <si>
    <t>Dugopolje</t>
  </si>
  <si>
    <t>Links d.o.o.</t>
  </si>
  <si>
    <t>Sv. Nedjelja</t>
  </si>
  <si>
    <t>Makro d.o.o.</t>
  </si>
  <si>
    <t>32224- trošak reprezentacije</t>
  </si>
  <si>
    <t>Tommy d.o.o.</t>
  </si>
  <si>
    <t>00278260010</t>
  </si>
  <si>
    <t>Maca d.o.o.</t>
  </si>
  <si>
    <t>32241- materijali i dijelovi za tek. Održavanje građ. Objekata</t>
  </si>
  <si>
    <t>Obrt Dobri-ključar Barić vl. Ante Barić</t>
  </si>
  <si>
    <t xml:space="preserve">BAUHAUS-ZAGREB komanditno društvo </t>
  </si>
  <si>
    <t>GRAĐA-PRODAJNI CENTRI d.o.o.</t>
  </si>
  <si>
    <t>Solin</t>
  </si>
  <si>
    <t>ELZA d.o.o.</t>
  </si>
  <si>
    <t>32395- usluge čišćenja</t>
  </si>
  <si>
    <t>Supetar</t>
  </si>
  <si>
    <t>PAULA, obrt za ugostiteljstvo i trgovinu, vl. Paula Paljuši Matić</t>
  </si>
  <si>
    <t xml:space="preserve"> </t>
  </si>
  <si>
    <t>TELEGRAM obrt za trgovinu i usluge vl. Robert Delivuk</t>
  </si>
  <si>
    <t>NAKNADA TROŠKOVA ZAPOSLENIKA</t>
  </si>
  <si>
    <t>UREDSKI MATERIJAL I OSTALI MATERIJALNI RASHODI</t>
  </si>
  <si>
    <t>ENERGIJA</t>
  </si>
  <si>
    <t>MATERIJALI ZA TEKUĆE I INVESTICIJSKO ODRŽAVANJE</t>
  </si>
  <si>
    <t>MATERIJALI I SIROVINE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</si>
  <si>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</si>
  <si>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</si>
  <si>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</si>
  <si>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</si>
  <si>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</si>
  <si>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</si>
  <si>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ZAKUPNINE I NAJAMNINE</t>
  </si>
  <si>
    <t>RAČUNALNE USLUGE</t>
  </si>
  <si>
    <t>OSTALE USLUGE</t>
  </si>
  <si>
    <t>NAKNADA TROŠKOVA OSOBAMA IZVAN RADNOG ODNOSA</t>
  </si>
  <si>
    <t>OSTALI NESPOMENUTI RASHODI POSLOVANJA</t>
  </si>
  <si>
    <t>32370- intelektualne i osobne usluge ( autorski ugovor, bruto iznos s doprinosima na bruto)</t>
  </si>
  <si>
    <t>Ukupno utrošeno sredstava</t>
  </si>
  <si>
    <t>32322- usluge tekućeg i investicijskog održavanja</t>
  </si>
  <si>
    <t>32331- usluge promidžbe i informiranja</t>
  </si>
  <si>
    <t>32381-usluge ažuriranja računalnih baza</t>
  </si>
  <si>
    <t>32991- ostale isplate u slučaju smrti</t>
  </si>
  <si>
    <t>DRŽAVNI PRORAČUN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</si>
</sst>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0" xfId="0" applyAlignme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vertical="center"/>
    </xf>
    <xf numFmtId="4" fontId="0" fillId="0" borderId="0" xfId="0" applyNumberFormat="1" applyFill="1" applyBorder="1"/>
    <xf numFmtId="0" fontId="4" fillId="0" borderId="0" xfId="0" applyFont="1"/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3" fillId="0" borderId="1" xfId="0" applyFont="1" applyBorder="1" applyAlignment="1"/>
    <xf numFmtId="0" fontId="4" fillId="0" borderId="0" xfId="0" applyFont="1" applyAlignme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/>
    <xf numFmtId="0" fontId="0" fillId="2" borderId="1" xfId="0" applyFill="1" applyBorder="1" applyAlignment="1">
      <alignment wrapText="1"/>
    </xf>
    <xf numFmtId="4" fontId="0" fillId="2" borderId="1" xfId="0" applyNumberFormat="1" applyFill="1" applyBorder="1"/>
    <xf numFmtId="4" fontId="0" fillId="0" borderId="1" xfId="0" applyNumberFormat="1" applyFill="1" applyBorder="1"/>
    <xf numFmtId="4" fontId="0" fillId="0" borderId="0" xfId="0" applyNumberFormat="1" applyAlignment="1"/>
    <xf numFmtId="0" fontId="0" fillId="2" borderId="2" xfId="0" applyFill="1" applyBorder="1" applyAlignment="1"/>
    <xf numFmtId="0" fontId="0" fillId="0" borderId="0" xfId="0" applyFill="1" applyBorder="1" applyAlignment="1">
      <alignment wrapText="1"/>
    </xf>
    <xf numFmtId="4" fontId="0" fillId="2" borderId="4" xfId="0" applyNumberFormat="1" applyFill="1" applyBorder="1" applyAlignment="1"/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tabSelected="1" topLeftCell="A58" workbookViewId="0">
      <selection activeCell="G90" sqref="G90"/>
    </sheetView>
  </sheetViews>
  <sheetFormatPr defaultRowHeight="15" x14ac:dyDescent="0.25"/>
  <cols>
    <col min="2" max="2" width="49.140625" customWidth="1"/>
    <col min="3" max="3" width="13.28515625" style="6" bestFit="1" customWidth="1"/>
    <col min="4" max="4" width="13.7109375" style="15" bestFit="1" customWidth="1"/>
    <col min="5" max="5" width="27" bestFit="1" customWidth="1"/>
    <col min="6" max="6" width="16.5703125" style="1" bestFit="1" customWidth="1"/>
    <col min="7" max="7" width="82.7109375" bestFit="1" customWidth="1"/>
  </cols>
  <sheetData>
    <row r="1" spans="1:9" x14ac:dyDescent="0.25">
      <c r="B1" t="s">
        <v>80</v>
      </c>
    </row>
    <row r="2" spans="1:9" x14ac:dyDescent="0.25">
      <c r="B2" t="s">
        <v>81</v>
      </c>
    </row>
    <row r="3" spans="1:9" x14ac:dyDescent="0.25">
      <c r="B3" t="s">
        <v>82</v>
      </c>
    </row>
    <row r="4" spans="1:9" x14ac:dyDescent="0.25">
      <c r="C4" s="48" t="s">
        <v>84</v>
      </c>
      <c r="D4" s="48"/>
      <c r="E4" s="48"/>
      <c r="F4" s="48"/>
    </row>
    <row r="6" spans="1:9" ht="45" customHeight="1" x14ac:dyDescent="0.25">
      <c r="A6" s="49"/>
      <c r="B6" s="50" t="s">
        <v>1</v>
      </c>
      <c r="C6" s="51" t="s">
        <v>2</v>
      </c>
      <c r="D6" s="52" t="s">
        <v>5</v>
      </c>
      <c r="E6" s="51" t="s">
        <v>9</v>
      </c>
      <c r="F6" s="53" t="s">
        <v>4</v>
      </c>
      <c r="G6" s="51" t="s">
        <v>6</v>
      </c>
    </row>
    <row r="7" spans="1:9" ht="30" customHeight="1" x14ac:dyDescent="0.25">
      <c r="A7" s="49"/>
      <c r="B7" s="50"/>
      <c r="C7" s="51"/>
      <c r="D7" s="52"/>
      <c r="E7" s="51"/>
      <c r="F7" s="53"/>
      <c r="G7" s="51"/>
    </row>
    <row r="8" spans="1:9" ht="15" customHeight="1" x14ac:dyDescent="0.25">
      <c r="B8" s="2" t="s">
        <v>75</v>
      </c>
      <c r="C8" s="17">
        <v>25358537422</v>
      </c>
      <c r="D8" s="16" t="s">
        <v>76</v>
      </c>
      <c r="E8" s="3" t="s">
        <v>10</v>
      </c>
      <c r="F8" s="5">
        <v>40</v>
      </c>
      <c r="G8" s="4" t="s">
        <v>77</v>
      </c>
      <c r="I8" t="s">
        <v>123</v>
      </c>
    </row>
    <row r="9" spans="1:9" ht="15" customHeight="1" x14ac:dyDescent="0.25">
      <c r="B9" s="58" t="s">
        <v>125</v>
      </c>
      <c r="C9" s="59"/>
      <c r="D9" s="59"/>
      <c r="E9" s="60"/>
      <c r="F9" s="35">
        <f>F8</f>
        <v>40</v>
      </c>
      <c r="G9" s="34"/>
    </row>
    <row r="10" spans="1:9" ht="30" customHeight="1" x14ac:dyDescent="0.25">
      <c r="A10" s="23"/>
      <c r="B10" s="2" t="s">
        <v>18</v>
      </c>
      <c r="C10" s="17">
        <v>52931027628</v>
      </c>
      <c r="D10" s="16" t="s">
        <v>3</v>
      </c>
      <c r="E10" s="3" t="s">
        <v>10</v>
      </c>
      <c r="F10" s="5">
        <f>312.5+227.5+154.5+269.9+230.9+684</f>
        <v>1879.3</v>
      </c>
      <c r="G10" s="4" t="s">
        <v>19</v>
      </c>
    </row>
    <row r="11" spans="1:9" ht="30" customHeight="1" x14ac:dyDescent="0.25">
      <c r="A11" s="23"/>
      <c r="B11" s="2" t="s">
        <v>20</v>
      </c>
      <c r="C11" s="14" t="s">
        <v>21</v>
      </c>
      <c r="D11" s="16" t="s">
        <v>12</v>
      </c>
      <c r="E11" s="3" t="s">
        <v>10</v>
      </c>
      <c r="F11" s="5">
        <f>242.69+117.89</f>
        <v>360.58</v>
      </c>
      <c r="G11" s="4" t="s">
        <v>22</v>
      </c>
    </row>
    <row r="12" spans="1:9" ht="30" customHeight="1" x14ac:dyDescent="0.25">
      <c r="A12" s="23"/>
      <c r="B12" s="2" t="s">
        <v>25</v>
      </c>
      <c r="C12" s="21">
        <v>86357741882</v>
      </c>
      <c r="D12" s="16" t="s">
        <v>26</v>
      </c>
      <c r="E12" s="3" t="s">
        <v>10</v>
      </c>
      <c r="F12" s="5">
        <f>327.5+327.5</f>
        <v>655</v>
      </c>
      <c r="G12" s="4" t="s">
        <v>22</v>
      </c>
    </row>
    <row r="13" spans="1:9" ht="15" customHeight="1" x14ac:dyDescent="0.25">
      <c r="B13" s="2" t="s">
        <v>107</v>
      </c>
      <c r="C13" s="17">
        <v>32614011568</v>
      </c>
      <c r="D13" s="16" t="s">
        <v>108</v>
      </c>
      <c r="E13" s="3" t="s">
        <v>10</v>
      </c>
      <c r="F13" s="5">
        <v>12.99</v>
      </c>
      <c r="G13" s="4" t="s">
        <v>22</v>
      </c>
    </row>
    <row r="14" spans="1:9" ht="15" customHeight="1" x14ac:dyDescent="0.25">
      <c r="B14" s="2" t="s">
        <v>38</v>
      </c>
      <c r="C14" s="17">
        <v>83605107180</v>
      </c>
      <c r="D14" s="16" t="s">
        <v>36</v>
      </c>
      <c r="E14" s="3" t="s">
        <v>10</v>
      </c>
      <c r="F14" s="5">
        <v>46.42</v>
      </c>
      <c r="G14" s="4" t="s">
        <v>37</v>
      </c>
    </row>
    <row r="15" spans="1:9" ht="15" customHeight="1" x14ac:dyDescent="0.25">
      <c r="A15" s="29"/>
      <c r="B15" s="2" t="s">
        <v>69</v>
      </c>
      <c r="C15" s="24" t="s">
        <v>88</v>
      </c>
      <c r="D15" s="27" t="s">
        <v>88</v>
      </c>
      <c r="E15" s="3" t="s">
        <v>10</v>
      </c>
      <c r="F15" s="5">
        <v>210.56</v>
      </c>
      <c r="G15" s="4" t="s">
        <v>37</v>
      </c>
    </row>
    <row r="16" spans="1:9" ht="15" customHeight="1" x14ac:dyDescent="0.25">
      <c r="A16" s="29"/>
      <c r="B16" s="58" t="s">
        <v>126</v>
      </c>
      <c r="C16" s="59"/>
      <c r="D16" s="59"/>
      <c r="E16" s="60"/>
      <c r="F16" s="35">
        <f>SUM(F10:F15)</f>
        <v>3164.85</v>
      </c>
      <c r="G16" s="34"/>
    </row>
    <row r="17" spans="1:9" s="29" customFormat="1" ht="15" customHeight="1" x14ac:dyDescent="0.25">
      <c r="B17" s="2" t="s">
        <v>109</v>
      </c>
      <c r="C17" s="17">
        <v>53696769296</v>
      </c>
      <c r="D17" s="16" t="s">
        <v>106</v>
      </c>
      <c r="E17" s="3" t="s">
        <v>10</v>
      </c>
      <c r="F17" s="5">
        <f>25.9+25.9+11.1+9.38</f>
        <v>72.28</v>
      </c>
      <c r="G17" s="4" t="s">
        <v>110</v>
      </c>
    </row>
    <row r="18" spans="1:9" s="29" customFormat="1" ht="15" customHeight="1" x14ac:dyDescent="0.25">
      <c r="B18" s="2" t="s">
        <v>111</v>
      </c>
      <c r="C18" s="14" t="s">
        <v>112</v>
      </c>
      <c r="D18" s="16" t="s">
        <v>12</v>
      </c>
      <c r="E18" s="3" t="s">
        <v>10</v>
      </c>
      <c r="F18" s="5">
        <f>10.4+36.33+77.48+17.42</f>
        <v>141.63</v>
      </c>
      <c r="G18" s="4" t="s">
        <v>110</v>
      </c>
    </row>
    <row r="19" spans="1:9" s="29" customFormat="1" ht="30" x14ac:dyDescent="0.25">
      <c r="B19" s="31" t="s">
        <v>122</v>
      </c>
      <c r="C19" s="24" t="s">
        <v>88</v>
      </c>
      <c r="D19" s="27" t="s">
        <v>88</v>
      </c>
      <c r="E19" s="24" t="s">
        <v>10</v>
      </c>
      <c r="F19" s="36">
        <v>24</v>
      </c>
      <c r="G19" s="28" t="s">
        <v>110</v>
      </c>
    </row>
    <row r="20" spans="1:9" ht="15" customHeight="1" x14ac:dyDescent="0.25">
      <c r="A20" s="29"/>
      <c r="B20" s="58" t="s">
        <v>129</v>
      </c>
      <c r="C20" s="59"/>
      <c r="D20" s="59"/>
      <c r="E20" s="60"/>
      <c r="F20" s="35">
        <f>F17+F18+F19</f>
        <v>237.91</v>
      </c>
      <c r="G20" s="34"/>
    </row>
    <row r="21" spans="1:9" ht="15" customHeight="1" x14ac:dyDescent="0.25">
      <c r="A21" s="29"/>
      <c r="B21" s="2" t="s">
        <v>34</v>
      </c>
      <c r="C21" s="17">
        <v>43965974818</v>
      </c>
      <c r="D21" s="16" t="s">
        <v>3</v>
      </c>
      <c r="E21" s="3" t="s">
        <v>10</v>
      </c>
      <c r="F21" s="5">
        <f>1427.45+199.62</f>
        <v>1627.0700000000002</v>
      </c>
      <c r="G21" s="4" t="s">
        <v>35</v>
      </c>
    </row>
    <row r="22" spans="1:9" ht="15" customHeight="1" x14ac:dyDescent="0.25">
      <c r="A22" s="29"/>
      <c r="B22" s="58" t="s">
        <v>127</v>
      </c>
      <c r="C22" s="59"/>
      <c r="D22" s="59"/>
      <c r="E22" s="60"/>
      <c r="F22" s="35">
        <f>F21</f>
        <v>1627.0700000000002</v>
      </c>
      <c r="G22" s="34"/>
    </row>
    <row r="23" spans="1:9" ht="15" customHeight="1" x14ac:dyDescent="0.25">
      <c r="A23" s="29"/>
      <c r="B23" s="25" t="s">
        <v>113</v>
      </c>
      <c r="C23" s="26">
        <v>39427677849</v>
      </c>
      <c r="D23" s="27" t="s">
        <v>61</v>
      </c>
      <c r="E23" s="24" t="s">
        <v>10</v>
      </c>
      <c r="F23" s="36">
        <v>2.95</v>
      </c>
      <c r="G23" s="26" t="s">
        <v>114</v>
      </c>
      <c r="H23" s="33"/>
      <c r="I23" s="33"/>
    </row>
    <row r="24" spans="1:9" ht="15" customHeight="1" x14ac:dyDescent="0.25">
      <c r="A24" s="29"/>
      <c r="B24" s="25" t="s">
        <v>115</v>
      </c>
      <c r="C24" s="26"/>
      <c r="D24" s="27"/>
      <c r="E24" s="24" t="s">
        <v>10</v>
      </c>
      <c r="F24" s="36">
        <v>12</v>
      </c>
      <c r="G24" s="26" t="s">
        <v>114</v>
      </c>
      <c r="H24" s="33"/>
      <c r="I24" s="33"/>
    </row>
    <row r="25" spans="1:9" ht="15" customHeight="1" x14ac:dyDescent="0.25">
      <c r="A25" s="29"/>
      <c r="B25" s="25" t="s">
        <v>116</v>
      </c>
      <c r="C25" s="26">
        <v>71642207963</v>
      </c>
      <c r="D25" s="27" t="s">
        <v>3</v>
      </c>
      <c r="E25" s="24" t="s">
        <v>10</v>
      </c>
      <c r="F25" s="36">
        <v>10.8</v>
      </c>
      <c r="G25" s="26" t="s">
        <v>114</v>
      </c>
      <c r="H25" s="33"/>
      <c r="I25" s="33"/>
    </row>
    <row r="26" spans="1:9" ht="15" customHeight="1" x14ac:dyDescent="0.25">
      <c r="A26" s="29"/>
      <c r="B26" s="25" t="s">
        <v>117</v>
      </c>
      <c r="C26" s="26">
        <v>70571833346</v>
      </c>
      <c r="D26" s="27" t="s">
        <v>118</v>
      </c>
      <c r="E26" s="24" t="s">
        <v>10</v>
      </c>
      <c r="F26" s="36">
        <v>3.72</v>
      </c>
      <c r="G26" s="26" t="s">
        <v>114</v>
      </c>
      <c r="H26" s="33"/>
      <c r="I26" s="33"/>
    </row>
    <row r="27" spans="1:9" ht="15" customHeight="1" x14ac:dyDescent="0.25">
      <c r="A27" s="29"/>
      <c r="B27" s="25" t="s">
        <v>63</v>
      </c>
      <c r="C27" s="30" t="s">
        <v>64</v>
      </c>
      <c r="D27" s="27" t="s">
        <v>65</v>
      </c>
      <c r="E27" s="24" t="s">
        <v>10</v>
      </c>
      <c r="F27" s="36">
        <v>224.2</v>
      </c>
      <c r="G27" s="28" t="s">
        <v>66</v>
      </c>
    </row>
    <row r="28" spans="1:9" ht="15" customHeight="1" x14ac:dyDescent="0.25">
      <c r="A28" s="29"/>
      <c r="B28" s="58" t="s">
        <v>128</v>
      </c>
      <c r="C28" s="59"/>
      <c r="D28" s="59"/>
      <c r="E28" s="60"/>
      <c r="F28" s="35">
        <f>SUM(F23:F27)</f>
        <v>253.67</v>
      </c>
      <c r="G28" s="34"/>
    </row>
    <row r="29" spans="1:9" ht="15" customHeight="1" x14ac:dyDescent="0.25">
      <c r="A29" s="29"/>
      <c r="B29" s="25" t="s">
        <v>74</v>
      </c>
      <c r="C29" s="26">
        <v>71642207963</v>
      </c>
      <c r="D29" s="27" t="s">
        <v>12</v>
      </c>
      <c r="E29" s="24" t="s">
        <v>10</v>
      </c>
      <c r="F29" s="36">
        <v>144.44999999999999</v>
      </c>
      <c r="G29" s="28" t="s">
        <v>45</v>
      </c>
    </row>
    <row r="30" spans="1:9" s="29" customFormat="1" ht="15" customHeight="1" x14ac:dyDescent="0.25">
      <c r="B30" s="25" t="s">
        <v>43</v>
      </c>
      <c r="C30" s="26">
        <v>21523879111</v>
      </c>
      <c r="D30" s="27" t="s">
        <v>44</v>
      </c>
      <c r="E30" s="24" t="s">
        <v>10</v>
      </c>
      <c r="F30" s="36">
        <v>358.05</v>
      </c>
      <c r="G30" s="28" t="s">
        <v>45</v>
      </c>
    </row>
    <row r="31" spans="1:9" x14ac:dyDescent="0.25">
      <c r="A31" s="23"/>
      <c r="B31" s="42" t="s">
        <v>130</v>
      </c>
      <c r="C31" s="43"/>
      <c r="D31" s="43"/>
      <c r="E31" s="44"/>
      <c r="F31" s="35">
        <f>F30+F29</f>
        <v>502.5</v>
      </c>
      <c r="G31" s="34"/>
    </row>
    <row r="32" spans="1:9" x14ac:dyDescent="0.25">
      <c r="A32" s="23"/>
      <c r="B32" s="2" t="s">
        <v>23</v>
      </c>
      <c r="C32" s="18">
        <v>81793146560</v>
      </c>
      <c r="D32" s="16" t="s">
        <v>3</v>
      </c>
      <c r="E32" s="3" t="s">
        <v>10</v>
      </c>
      <c r="F32" s="5">
        <v>9.9</v>
      </c>
      <c r="G32" s="4" t="s">
        <v>33</v>
      </c>
    </row>
    <row r="33" spans="1:7" x14ac:dyDescent="0.25">
      <c r="A33" s="23"/>
      <c r="B33" s="2" t="s">
        <v>32</v>
      </c>
      <c r="C33" s="17">
        <v>29524210204</v>
      </c>
      <c r="D33" s="16" t="s">
        <v>3</v>
      </c>
      <c r="E33" s="3" t="s">
        <v>10</v>
      </c>
      <c r="F33" s="5">
        <v>165.34</v>
      </c>
      <c r="G33" s="4" t="s">
        <v>33</v>
      </c>
    </row>
    <row r="34" spans="1:7" x14ac:dyDescent="0.25">
      <c r="A34" s="23"/>
      <c r="B34" s="2" t="s">
        <v>50</v>
      </c>
      <c r="C34" s="17">
        <v>85821130368</v>
      </c>
      <c r="D34" s="16" t="s">
        <v>3</v>
      </c>
      <c r="E34" s="3" t="s">
        <v>10</v>
      </c>
      <c r="F34" s="5">
        <v>1.66</v>
      </c>
      <c r="G34" s="4" t="s">
        <v>33</v>
      </c>
    </row>
    <row r="35" spans="1:7" x14ac:dyDescent="0.25">
      <c r="A35" s="23"/>
      <c r="B35" s="2" t="s">
        <v>72</v>
      </c>
      <c r="C35" s="17">
        <v>69990662180</v>
      </c>
      <c r="D35" s="16" t="s">
        <v>12</v>
      </c>
      <c r="E35" s="3" t="s">
        <v>10</v>
      </c>
      <c r="F35" s="5">
        <v>187.5</v>
      </c>
      <c r="G35" s="4" t="s">
        <v>73</v>
      </c>
    </row>
    <row r="36" spans="1:7" ht="15" customHeight="1" x14ac:dyDescent="0.25">
      <c r="B36" s="42" t="s">
        <v>131</v>
      </c>
      <c r="C36" s="43"/>
      <c r="D36" s="43"/>
      <c r="E36" s="44"/>
      <c r="F36" s="35">
        <f>SUM(F32:F35)</f>
        <v>364.4</v>
      </c>
      <c r="G36" s="34"/>
    </row>
    <row r="37" spans="1:7" ht="15" customHeight="1" x14ac:dyDescent="0.25">
      <c r="B37" s="2" t="s">
        <v>27</v>
      </c>
      <c r="C37" s="17">
        <v>41102864943</v>
      </c>
      <c r="D37" s="16" t="s">
        <v>3</v>
      </c>
      <c r="E37" s="3" t="s">
        <v>10</v>
      </c>
      <c r="F37" s="5">
        <f>4950+5450</f>
        <v>10400</v>
      </c>
      <c r="G37" s="4" t="s">
        <v>143</v>
      </c>
    </row>
    <row r="38" spans="1:7" ht="15" customHeight="1" x14ac:dyDescent="0.25">
      <c r="B38" s="42" t="s">
        <v>132</v>
      </c>
      <c r="C38" s="43"/>
      <c r="D38" s="43"/>
      <c r="E38" s="44"/>
      <c r="F38" s="35">
        <f>F37</f>
        <v>10400</v>
      </c>
      <c r="G38" s="34"/>
    </row>
    <row r="39" spans="1:7" ht="15" customHeight="1" x14ac:dyDescent="0.25">
      <c r="B39" s="2" t="s">
        <v>46</v>
      </c>
      <c r="C39" s="17"/>
      <c r="D39" s="16" t="s">
        <v>47</v>
      </c>
      <c r="E39" s="3" t="s">
        <v>10</v>
      </c>
      <c r="F39" s="5">
        <v>135</v>
      </c>
      <c r="G39" s="4" t="s">
        <v>144</v>
      </c>
    </row>
    <row r="40" spans="1:7" ht="15" customHeight="1" x14ac:dyDescent="0.25">
      <c r="B40" s="2" t="s">
        <v>28</v>
      </c>
      <c r="C40" s="17">
        <v>68419124305</v>
      </c>
      <c r="D40" s="16" t="s">
        <v>3</v>
      </c>
      <c r="E40" s="3" t="s">
        <v>10</v>
      </c>
      <c r="F40" s="5">
        <v>21.24</v>
      </c>
      <c r="G40" s="4" t="s">
        <v>144</v>
      </c>
    </row>
    <row r="41" spans="1:7" ht="15" customHeight="1" x14ac:dyDescent="0.25">
      <c r="B41" s="42" t="s">
        <v>133</v>
      </c>
      <c r="C41" s="43"/>
      <c r="D41" s="43"/>
      <c r="E41" s="44"/>
      <c r="F41" s="35">
        <f>F39+F40</f>
        <v>156.24</v>
      </c>
      <c r="G41" s="34"/>
    </row>
    <row r="42" spans="1:7" ht="15" customHeight="1" x14ac:dyDescent="0.25">
      <c r="B42" s="2" t="s">
        <v>16</v>
      </c>
      <c r="C42" s="17">
        <v>56826138353</v>
      </c>
      <c r="D42" s="16" t="s">
        <v>12</v>
      </c>
      <c r="E42" s="3" t="s">
        <v>10</v>
      </c>
      <c r="F42" s="5">
        <f>19.93+9.09+35.74</f>
        <v>64.760000000000005</v>
      </c>
      <c r="G42" s="4" t="s">
        <v>17</v>
      </c>
    </row>
    <row r="43" spans="1:7" ht="15" customHeight="1" x14ac:dyDescent="0.25">
      <c r="B43" s="2" t="s">
        <v>14</v>
      </c>
      <c r="C43" s="13">
        <v>38812451417</v>
      </c>
      <c r="D43" s="16" t="s">
        <v>12</v>
      </c>
      <c r="E43" s="3" t="s">
        <v>10</v>
      </c>
      <c r="F43" s="5">
        <v>171.01</v>
      </c>
      <c r="G43" s="4" t="s">
        <v>15</v>
      </c>
    </row>
    <row r="44" spans="1:7" ht="15" customHeight="1" x14ac:dyDescent="0.25">
      <c r="B44" s="2" t="s">
        <v>48</v>
      </c>
      <c r="C44" s="17">
        <v>44813350399</v>
      </c>
      <c r="D44" s="16" t="s">
        <v>49</v>
      </c>
      <c r="E44" s="3" t="s">
        <v>10</v>
      </c>
      <c r="F44" s="5">
        <v>15</v>
      </c>
      <c r="G44" s="4" t="s">
        <v>15</v>
      </c>
    </row>
    <row r="45" spans="1:7" ht="15" customHeight="1" x14ac:dyDescent="0.25">
      <c r="B45" s="2" t="s">
        <v>60</v>
      </c>
      <c r="C45" s="17">
        <v>84400309496</v>
      </c>
      <c r="D45" s="16" t="s">
        <v>61</v>
      </c>
      <c r="E45" s="3" t="s">
        <v>10</v>
      </c>
      <c r="F45" s="5">
        <v>2.4300000000000002</v>
      </c>
      <c r="G45" s="4" t="s">
        <v>62</v>
      </c>
    </row>
    <row r="46" spans="1:7" ht="15" customHeight="1" x14ac:dyDescent="0.25">
      <c r="B46" s="2" t="s">
        <v>70</v>
      </c>
      <c r="C46" s="17">
        <v>78755598868</v>
      </c>
      <c r="D46" s="16" t="s">
        <v>12</v>
      </c>
      <c r="E46" s="3" t="s">
        <v>10</v>
      </c>
      <c r="F46" s="5">
        <v>113.78</v>
      </c>
      <c r="G46" s="4" t="s">
        <v>62</v>
      </c>
    </row>
    <row r="47" spans="1:7" ht="15" customHeight="1" x14ac:dyDescent="0.25">
      <c r="B47" s="42" t="s">
        <v>134</v>
      </c>
      <c r="C47" s="43"/>
      <c r="D47" s="43"/>
      <c r="E47" s="44"/>
      <c r="F47" s="35">
        <f>SUM(F42:F46)</f>
        <v>366.98</v>
      </c>
      <c r="G47" s="34"/>
    </row>
    <row r="48" spans="1:7" ht="15" customHeight="1" x14ac:dyDescent="0.25">
      <c r="B48" s="7" t="s">
        <v>29</v>
      </c>
      <c r="C48" s="17">
        <v>25781343234</v>
      </c>
      <c r="D48" s="16" t="s">
        <v>12</v>
      </c>
      <c r="E48" s="3" t="s">
        <v>10</v>
      </c>
      <c r="F48" s="5">
        <v>1921.88</v>
      </c>
      <c r="G48" s="4" t="s">
        <v>30</v>
      </c>
    </row>
    <row r="49" spans="2:11" ht="15" customHeight="1" x14ac:dyDescent="0.25">
      <c r="B49" s="2" t="s">
        <v>56</v>
      </c>
      <c r="C49" s="17">
        <v>66486182714</v>
      </c>
      <c r="D49" s="16" t="s">
        <v>3</v>
      </c>
      <c r="E49" s="3" t="s">
        <v>10</v>
      </c>
      <c r="F49" s="5">
        <v>15.93</v>
      </c>
      <c r="G49" s="4" t="s">
        <v>30</v>
      </c>
    </row>
    <row r="50" spans="2:11" ht="15" customHeight="1" x14ac:dyDescent="0.25">
      <c r="B50" s="2" t="s">
        <v>57</v>
      </c>
      <c r="C50" s="14" t="s">
        <v>58</v>
      </c>
      <c r="D50" s="16" t="s">
        <v>59</v>
      </c>
      <c r="E50" s="3" t="s">
        <v>10</v>
      </c>
      <c r="F50" s="5">
        <v>10.220000000000001</v>
      </c>
      <c r="G50" s="4" t="s">
        <v>30</v>
      </c>
    </row>
    <row r="51" spans="2:11" ht="15" customHeight="1" x14ac:dyDescent="0.25">
      <c r="B51" s="2" t="s">
        <v>60</v>
      </c>
      <c r="C51" s="17">
        <v>84400309496</v>
      </c>
      <c r="D51" s="16" t="s">
        <v>61</v>
      </c>
      <c r="E51" s="3" t="s">
        <v>10</v>
      </c>
      <c r="F51" s="5">
        <v>86.76</v>
      </c>
      <c r="G51" s="4" t="s">
        <v>30</v>
      </c>
      <c r="K51" t="s">
        <v>123</v>
      </c>
    </row>
    <row r="52" spans="2:11" ht="15" customHeight="1" x14ac:dyDescent="0.25">
      <c r="B52" s="42" t="s">
        <v>136</v>
      </c>
      <c r="C52" s="43"/>
      <c r="D52" s="43"/>
      <c r="E52" s="44"/>
      <c r="F52" s="35">
        <f>SUM(F48:F51)</f>
        <v>2034.7900000000002</v>
      </c>
      <c r="G52" s="34"/>
    </row>
    <row r="53" spans="2:11" ht="15" customHeight="1" x14ac:dyDescent="0.25">
      <c r="B53" s="25" t="s">
        <v>93</v>
      </c>
      <c r="C53" s="24" t="s">
        <v>88</v>
      </c>
      <c r="D53" s="27" t="s">
        <v>88</v>
      </c>
      <c r="E53" s="24" t="s">
        <v>10</v>
      </c>
      <c r="F53" s="36">
        <f>51.49+92.68+1000+38.62</f>
        <v>1182.79</v>
      </c>
      <c r="G53" s="32" t="s">
        <v>141</v>
      </c>
    </row>
    <row r="54" spans="2:11" ht="15" customHeight="1" x14ac:dyDescent="0.25">
      <c r="B54" s="25" t="s">
        <v>94</v>
      </c>
      <c r="C54" s="24" t="s">
        <v>88</v>
      </c>
      <c r="D54" s="27" t="s">
        <v>88</v>
      </c>
      <c r="E54" s="24" t="s">
        <v>10</v>
      </c>
      <c r="F54" s="36">
        <v>252.15</v>
      </c>
      <c r="G54" s="32" t="s">
        <v>141</v>
      </c>
    </row>
    <row r="55" spans="2:11" ht="15" customHeight="1" x14ac:dyDescent="0.25">
      <c r="B55" s="25" t="s">
        <v>95</v>
      </c>
      <c r="C55" s="24" t="s">
        <v>88</v>
      </c>
      <c r="D55" s="27" t="s">
        <v>88</v>
      </c>
      <c r="E55" s="24" t="s">
        <v>10</v>
      </c>
      <c r="F55" s="36">
        <v>1213.6300000000001</v>
      </c>
      <c r="G55" s="32" t="s">
        <v>141</v>
      </c>
    </row>
    <row r="56" spans="2:11" ht="15" customHeight="1" x14ac:dyDescent="0.25">
      <c r="B56" s="25" t="s">
        <v>96</v>
      </c>
      <c r="C56" s="24" t="s">
        <v>88</v>
      </c>
      <c r="D56" s="27" t="s">
        <v>88</v>
      </c>
      <c r="E56" s="24" t="s">
        <v>10</v>
      </c>
      <c r="F56" s="36">
        <v>143.28</v>
      </c>
      <c r="G56" s="32" t="s">
        <v>141</v>
      </c>
    </row>
    <row r="57" spans="2:11" ht="15.75" customHeight="1" x14ac:dyDescent="0.25">
      <c r="B57" s="25" t="s">
        <v>97</v>
      </c>
      <c r="C57" s="24" t="s">
        <v>88</v>
      </c>
      <c r="D57" s="27" t="s">
        <v>88</v>
      </c>
      <c r="E57" s="24" t="s">
        <v>10</v>
      </c>
      <c r="F57" s="36">
        <v>945.14</v>
      </c>
      <c r="G57" s="32" t="s">
        <v>141</v>
      </c>
    </row>
    <row r="58" spans="2:11" ht="15" customHeight="1" x14ac:dyDescent="0.25">
      <c r="B58" s="25" t="s">
        <v>98</v>
      </c>
      <c r="C58" s="24" t="s">
        <v>88</v>
      </c>
      <c r="D58" s="27" t="s">
        <v>88</v>
      </c>
      <c r="E58" s="24" t="s">
        <v>10</v>
      </c>
      <c r="F58" s="36">
        <v>314.93</v>
      </c>
      <c r="G58" s="32" t="s">
        <v>141</v>
      </c>
    </row>
    <row r="59" spans="2:11" ht="15" customHeight="1" x14ac:dyDescent="0.25">
      <c r="B59" s="25" t="s">
        <v>99</v>
      </c>
      <c r="C59" s="24" t="s">
        <v>88</v>
      </c>
      <c r="D59" s="27" t="s">
        <v>88</v>
      </c>
      <c r="E59" s="24" t="s">
        <v>10</v>
      </c>
      <c r="F59" s="36">
        <v>846.89</v>
      </c>
      <c r="G59" s="32" t="s">
        <v>141</v>
      </c>
    </row>
    <row r="60" spans="2:11" ht="15" customHeight="1" x14ac:dyDescent="0.25">
      <c r="B60" s="25" t="s">
        <v>100</v>
      </c>
      <c r="C60" s="24" t="s">
        <v>88</v>
      </c>
      <c r="D60" s="27" t="s">
        <v>88</v>
      </c>
      <c r="E60" s="24" t="s">
        <v>10</v>
      </c>
      <c r="F60" s="36">
        <v>1290.26</v>
      </c>
      <c r="G60" s="32" t="s">
        <v>141</v>
      </c>
    </row>
    <row r="61" spans="2:11" ht="15" customHeight="1" x14ac:dyDescent="0.25">
      <c r="B61" s="25" t="s">
        <v>101</v>
      </c>
      <c r="C61" s="24" t="s">
        <v>88</v>
      </c>
      <c r="D61" s="27" t="s">
        <v>88</v>
      </c>
      <c r="E61" s="24" t="s">
        <v>10</v>
      </c>
      <c r="F61" s="36">
        <v>1129.18</v>
      </c>
      <c r="G61" s="32" t="s">
        <v>141</v>
      </c>
    </row>
    <row r="62" spans="2:11" ht="15" customHeight="1" x14ac:dyDescent="0.25">
      <c r="B62" s="25" t="s">
        <v>102</v>
      </c>
      <c r="C62" s="24" t="s">
        <v>88</v>
      </c>
      <c r="D62" s="27" t="s">
        <v>88</v>
      </c>
      <c r="E62" s="24" t="s">
        <v>10</v>
      </c>
      <c r="F62" s="36">
        <v>360.51</v>
      </c>
      <c r="G62" s="32" t="s">
        <v>141</v>
      </c>
    </row>
    <row r="63" spans="2:11" ht="15" customHeight="1" x14ac:dyDescent="0.25">
      <c r="B63" s="28" t="s">
        <v>7</v>
      </c>
      <c r="C63" s="24" t="s">
        <v>88</v>
      </c>
      <c r="D63" s="27" t="s">
        <v>88</v>
      </c>
      <c r="E63" s="24" t="s">
        <v>10</v>
      </c>
      <c r="F63" s="36">
        <v>450.9</v>
      </c>
      <c r="G63" s="28" t="s">
        <v>8</v>
      </c>
    </row>
    <row r="64" spans="2:11" ht="15" customHeight="1" x14ac:dyDescent="0.25">
      <c r="B64" s="28" t="s">
        <v>11</v>
      </c>
      <c r="C64" s="26">
        <v>25975412650</v>
      </c>
      <c r="D64" s="27" t="s">
        <v>12</v>
      </c>
      <c r="E64" s="24" t="s">
        <v>10</v>
      </c>
      <c r="F64" s="36">
        <f>987.38+722.19</f>
        <v>1709.5700000000002</v>
      </c>
      <c r="G64" s="28" t="s">
        <v>13</v>
      </c>
    </row>
    <row r="65" spans="2:12" ht="15" customHeight="1" x14ac:dyDescent="0.25">
      <c r="B65" s="42" t="s">
        <v>135</v>
      </c>
      <c r="C65" s="43"/>
      <c r="D65" s="43"/>
      <c r="E65" s="44"/>
      <c r="F65" s="35">
        <f>SUM(F53:F64)</f>
        <v>9839.2300000000014</v>
      </c>
      <c r="G65" s="34"/>
    </row>
    <row r="66" spans="2:12" ht="15" customHeight="1" x14ac:dyDescent="0.25">
      <c r="B66" s="2" t="s">
        <v>24</v>
      </c>
      <c r="C66" s="19">
        <v>82888704837</v>
      </c>
      <c r="D66" s="16" t="s">
        <v>12</v>
      </c>
      <c r="E66" s="3" t="s">
        <v>10</v>
      </c>
      <c r="F66" s="5">
        <v>31.54</v>
      </c>
      <c r="G66" s="4" t="s">
        <v>145</v>
      </c>
    </row>
    <row r="67" spans="2:12" ht="15" customHeight="1" x14ac:dyDescent="0.25">
      <c r="B67" s="2" t="s">
        <v>24</v>
      </c>
      <c r="C67" s="20">
        <v>82888704837</v>
      </c>
      <c r="D67" s="16" t="s">
        <v>12</v>
      </c>
      <c r="E67" s="3" t="s">
        <v>10</v>
      </c>
      <c r="F67" s="5">
        <v>73</v>
      </c>
      <c r="G67" s="4" t="s">
        <v>71</v>
      </c>
    </row>
    <row r="68" spans="2:12" ht="15" customHeight="1" x14ac:dyDescent="0.25">
      <c r="B68" s="42" t="s">
        <v>137</v>
      </c>
      <c r="C68" s="43"/>
      <c r="D68" s="43"/>
      <c r="E68" s="44"/>
      <c r="F68" s="35">
        <f>F66+F67</f>
        <v>104.53999999999999</v>
      </c>
      <c r="G68" s="34"/>
    </row>
    <row r="69" spans="2:12" ht="15" customHeight="1" x14ac:dyDescent="0.25">
      <c r="B69" s="2" t="s">
        <v>39</v>
      </c>
      <c r="C69" s="22">
        <v>61081027023</v>
      </c>
      <c r="D69" s="16" t="s">
        <v>121</v>
      </c>
      <c r="E69" s="3" t="s">
        <v>10</v>
      </c>
      <c r="F69" s="5">
        <v>10</v>
      </c>
      <c r="G69" s="4" t="s">
        <v>40</v>
      </c>
    </row>
    <row r="70" spans="2:12" ht="15" customHeight="1" x14ac:dyDescent="0.25">
      <c r="B70" s="2" t="s">
        <v>105</v>
      </c>
      <c r="C70" s="17">
        <v>70449711005</v>
      </c>
      <c r="D70" s="16" t="s">
        <v>106</v>
      </c>
      <c r="E70" s="3" t="s">
        <v>10</v>
      </c>
      <c r="F70" s="5">
        <v>7</v>
      </c>
      <c r="G70" s="4" t="s">
        <v>40</v>
      </c>
    </row>
    <row r="71" spans="2:12" ht="15" customHeight="1" x14ac:dyDescent="0.25">
      <c r="B71" s="2" t="s">
        <v>41</v>
      </c>
      <c r="C71" s="17">
        <v>62226620908</v>
      </c>
      <c r="D71" s="16" t="s">
        <v>3</v>
      </c>
      <c r="E71" s="3" t="s">
        <v>10</v>
      </c>
      <c r="F71" s="5">
        <v>35</v>
      </c>
      <c r="G71" s="4" t="s">
        <v>42</v>
      </c>
    </row>
    <row r="72" spans="2:12" ht="15" customHeight="1" x14ac:dyDescent="0.25">
      <c r="B72" s="2" t="s">
        <v>53</v>
      </c>
      <c r="C72" s="17">
        <v>76421785402</v>
      </c>
      <c r="D72" s="16" t="s">
        <v>54</v>
      </c>
      <c r="E72" s="3" t="s">
        <v>10</v>
      </c>
      <c r="F72" s="5">
        <v>320</v>
      </c>
      <c r="G72" s="4" t="s">
        <v>55</v>
      </c>
    </row>
    <row r="73" spans="2:12" ht="15" customHeight="1" x14ac:dyDescent="0.25">
      <c r="B73" s="2" t="s">
        <v>119</v>
      </c>
      <c r="C73" s="17">
        <v>33223934950</v>
      </c>
      <c r="D73" s="16" t="s">
        <v>12</v>
      </c>
      <c r="E73" s="3" t="s">
        <v>10</v>
      </c>
      <c r="F73" s="5">
        <v>12</v>
      </c>
      <c r="G73" s="4" t="s">
        <v>120</v>
      </c>
    </row>
    <row r="74" spans="2:12" ht="15" customHeight="1" x14ac:dyDescent="0.25">
      <c r="B74" s="42" t="s">
        <v>138</v>
      </c>
      <c r="C74" s="43"/>
      <c r="D74" s="43"/>
      <c r="E74" s="44"/>
      <c r="F74" s="35">
        <f>SUM(F69:F73)</f>
        <v>384</v>
      </c>
      <c r="G74" s="34"/>
    </row>
    <row r="75" spans="2:12" ht="15" customHeight="1" x14ac:dyDescent="0.25">
      <c r="B75" s="2" t="s">
        <v>91</v>
      </c>
      <c r="C75" s="17">
        <v>45547576946</v>
      </c>
      <c r="D75" s="16" t="s">
        <v>3</v>
      </c>
      <c r="E75" s="3" t="s">
        <v>10</v>
      </c>
      <c r="F75" s="5">
        <v>446</v>
      </c>
      <c r="G75" s="4" t="s">
        <v>79</v>
      </c>
    </row>
    <row r="76" spans="2:12" ht="15" customHeight="1" x14ac:dyDescent="0.25">
      <c r="B76" s="42" t="s">
        <v>139</v>
      </c>
      <c r="C76" s="43"/>
      <c r="D76" s="43"/>
      <c r="E76" s="44"/>
      <c r="F76" s="35">
        <f>F75</f>
        <v>446</v>
      </c>
      <c r="G76" s="34"/>
    </row>
    <row r="77" spans="2:12" ht="15" customHeight="1" x14ac:dyDescent="0.25">
      <c r="B77" s="2" t="s">
        <v>11</v>
      </c>
      <c r="C77" s="17">
        <v>25975412650</v>
      </c>
      <c r="D77" s="16" t="s">
        <v>12</v>
      </c>
      <c r="E77" s="3" t="s">
        <v>10</v>
      </c>
      <c r="F77" s="5">
        <f>1047.51+1047.51</f>
        <v>2095.02</v>
      </c>
      <c r="G77" s="4" t="s">
        <v>31</v>
      </c>
    </row>
    <row r="78" spans="2:12" ht="15" customHeight="1" x14ac:dyDescent="0.25">
      <c r="B78" s="2" t="s">
        <v>52</v>
      </c>
      <c r="C78" s="17">
        <v>27047543131</v>
      </c>
      <c r="D78" s="16" t="s">
        <v>3</v>
      </c>
      <c r="E78" s="3" t="s">
        <v>10</v>
      </c>
      <c r="F78" s="5">
        <v>720</v>
      </c>
      <c r="G78" s="4" t="s">
        <v>51</v>
      </c>
    </row>
    <row r="79" spans="2:12" ht="18.75" customHeight="1" x14ac:dyDescent="0.25">
      <c r="B79" s="4" t="s">
        <v>124</v>
      </c>
      <c r="C79" s="24" t="s">
        <v>88</v>
      </c>
      <c r="D79" s="27" t="s">
        <v>88</v>
      </c>
      <c r="E79" s="3" t="s">
        <v>10</v>
      </c>
      <c r="F79" s="5">
        <v>11.9</v>
      </c>
      <c r="G79" s="4" t="s">
        <v>146</v>
      </c>
    </row>
    <row r="80" spans="2:12" ht="15" customHeight="1" x14ac:dyDescent="0.25">
      <c r="B80" s="2" t="s">
        <v>67</v>
      </c>
      <c r="C80" s="24" t="s">
        <v>88</v>
      </c>
      <c r="D80" s="27" t="s">
        <v>88</v>
      </c>
      <c r="E80" s="3" t="s">
        <v>10</v>
      </c>
      <c r="F80" s="5">
        <v>17.489999999999998</v>
      </c>
      <c r="G80" s="4" t="s">
        <v>68</v>
      </c>
      <c r="L80" s="1"/>
    </row>
    <row r="81" spans="2:12" ht="15" customHeight="1" x14ac:dyDescent="0.25">
      <c r="B81" s="2" t="s">
        <v>147</v>
      </c>
      <c r="C81" s="24" t="s">
        <v>88</v>
      </c>
      <c r="D81" s="27" t="s">
        <v>88</v>
      </c>
      <c r="E81" s="41" t="s">
        <v>10</v>
      </c>
      <c r="F81" s="5">
        <v>280</v>
      </c>
      <c r="G81" s="11" t="s">
        <v>92</v>
      </c>
      <c r="H81" s="61"/>
      <c r="I81" s="61"/>
      <c r="J81" s="61"/>
      <c r="L81" s="1"/>
    </row>
    <row r="82" spans="2:12" ht="15" customHeight="1" x14ac:dyDescent="0.25">
      <c r="B82" s="42" t="s">
        <v>140</v>
      </c>
      <c r="C82" s="43"/>
      <c r="D82" s="43"/>
      <c r="E82" s="44"/>
      <c r="F82" s="35">
        <f>SUM(F77:F81)</f>
        <v>3124.41</v>
      </c>
      <c r="G82" s="34"/>
    </row>
    <row r="83" spans="2:12" ht="15" customHeight="1" x14ac:dyDescent="0.25">
      <c r="B83" s="2" t="s">
        <v>0</v>
      </c>
      <c r="C83" s="8">
        <v>52508873833</v>
      </c>
      <c r="D83" s="16" t="s">
        <v>3</v>
      </c>
      <c r="E83" s="3" t="s">
        <v>10</v>
      </c>
      <c r="F83" s="5">
        <v>164.68</v>
      </c>
      <c r="G83" s="4" t="s">
        <v>78</v>
      </c>
    </row>
    <row r="84" spans="2:12" ht="15" customHeight="1" x14ac:dyDescent="0.25">
      <c r="B84" s="42" t="s">
        <v>140</v>
      </c>
      <c r="C84" s="43"/>
      <c r="D84" s="43"/>
      <c r="E84" s="44"/>
      <c r="F84" s="35">
        <f>F83</f>
        <v>164.68</v>
      </c>
      <c r="G84" s="34"/>
    </row>
    <row r="85" spans="2:12" ht="15" customHeight="1" x14ac:dyDescent="0.25">
      <c r="B85" s="54" t="s">
        <v>83</v>
      </c>
      <c r="C85" s="54"/>
      <c r="D85" s="54"/>
      <c r="E85" s="54"/>
      <c r="F85" s="5">
        <f>F84+F82+F76+F74+F68+F65+F52+F47+F41+F38+F36+F31+F28+F22+F20+F16+F9</f>
        <v>33211.270000000004</v>
      </c>
      <c r="G85" s="2"/>
    </row>
    <row r="87" spans="2:12" x14ac:dyDescent="0.25">
      <c r="B87" t="s">
        <v>80</v>
      </c>
    </row>
    <row r="88" spans="2:12" x14ac:dyDescent="0.25">
      <c r="B88" t="s">
        <v>81</v>
      </c>
    </row>
    <row r="89" spans="2:12" x14ac:dyDescent="0.25">
      <c r="B89" t="s">
        <v>82</v>
      </c>
    </row>
    <row r="91" spans="2:12" x14ac:dyDescent="0.25">
      <c r="B91" s="48" t="s">
        <v>84</v>
      </c>
      <c r="C91" s="48"/>
      <c r="D91" s="48"/>
      <c r="E91" s="48"/>
      <c r="F91" s="37"/>
    </row>
    <row r="93" spans="2:12" x14ac:dyDescent="0.25">
      <c r="B93" s="2" t="s">
        <v>85</v>
      </c>
      <c r="C93" s="54" t="s">
        <v>6</v>
      </c>
      <c r="D93" s="54"/>
      <c r="E93" s="54"/>
    </row>
    <row r="94" spans="2:12" ht="15" customHeight="1" x14ac:dyDescent="0.25">
      <c r="B94" s="55">
        <v>207420.43</v>
      </c>
      <c r="C94" s="57" t="s">
        <v>86</v>
      </c>
      <c r="D94" s="57"/>
      <c r="E94" s="57"/>
    </row>
    <row r="95" spans="2:12" x14ac:dyDescent="0.25">
      <c r="B95" s="56"/>
      <c r="C95" s="57"/>
      <c r="D95" s="57"/>
      <c r="E95" s="57"/>
    </row>
    <row r="96" spans="2:12" x14ac:dyDescent="0.25">
      <c r="B96" s="10">
        <f>560+2153.11+5758.45</f>
        <v>8471.56</v>
      </c>
      <c r="C96" s="17" t="s">
        <v>104</v>
      </c>
      <c r="D96" s="16"/>
      <c r="E96" s="9"/>
    </row>
    <row r="97" spans="2:7" x14ac:dyDescent="0.25">
      <c r="B97" s="5">
        <f>336.51+18.8+33869.07</f>
        <v>34224.379999999997</v>
      </c>
      <c r="C97" s="45" t="s">
        <v>87</v>
      </c>
      <c r="D97" s="46"/>
      <c r="E97" s="47"/>
    </row>
    <row r="98" spans="2:7" x14ac:dyDescent="0.25">
      <c r="B98" s="5">
        <v>3822.59</v>
      </c>
      <c r="C98" s="17" t="s">
        <v>89</v>
      </c>
      <c r="D98" s="16"/>
      <c r="E98" s="2"/>
    </row>
    <row r="99" spans="2:7" x14ac:dyDescent="0.25">
      <c r="B99" s="5">
        <f>42.55+52.27+17.43+57.52</f>
        <v>169.77</v>
      </c>
      <c r="C99" s="45" t="s">
        <v>103</v>
      </c>
      <c r="D99" s="46"/>
      <c r="E99" s="47"/>
    </row>
    <row r="100" spans="2:7" x14ac:dyDescent="0.25">
      <c r="B100" s="5">
        <v>900</v>
      </c>
      <c r="C100" s="17" t="s">
        <v>30</v>
      </c>
      <c r="D100" s="16"/>
      <c r="E100" s="2"/>
    </row>
    <row r="101" spans="2:7" x14ac:dyDescent="0.25">
      <c r="B101" s="5">
        <v>20.78</v>
      </c>
      <c r="C101" s="17" t="s">
        <v>90</v>
      </c>
      <c r="D101" s="16"/>
      <c r="E101" s="2"/>
    </row>
    <row r="102" spans="2:7" x14ac:dyDescent="0.25">
      <c r="B102" s="1"/>
      <c r="G102" s="1"/>
    </row>
    <row r="103" spans="2:7" x14ac:dyDescent="0.25">
      <c r="B103" s="12"/>
    </row>
    <row r="104" spans="2:7" x14ac:dyDescent="0.25">
      <c r="B104" s="1"/>
    </row>
    <row r="105" spans="2:7" x14ac:dyDescent="0.25">
      <c r="B105" s="38" t="s">
        <v>142</v>
      </c>
      <c r="C105" s="40">
        <f>SUM(B94:B101)+F85</f>
        <v>288240.77999999997</v>
      </c>
      <c r="D105" s="33"/>
      <c r="E105" s="33"/>
      <c r="F105" s="12"/>
      <c r="G105" s="39"/>
    </row>
    <row r="106" spans="2:7" x14ac:dyDescent="0.25">
      <c r="B106" s="1"/>
    </row>
    <row r="108" spans="2:7" x14ac:dyDescent="0.25">
      <c r="G108" s="1"/>
    </row>
  </sheetData>
  <autoFilter ref="A6:G85"/>
  <mergeCells count="33">
    <mergeCell ref="H81:J81"/>
    <mergeCell ref="B68:E68"/>
    <mergeCell ref="B65:E65"/>
    <mergeCell ref="C97:E97"/>
    <mergeCell ref="G6:G7"/>
    <mergeCell ref="B85:E85"/>
    <mergeCell ref="B91:E91"/>
    <mergeCell ref="C93:E93"/>
    <mergeCell ref="B94:B95"/>
    <mergeCell ref="C94:E95"/>
    <mergeCell ref="B9:E9"/>
    <mergeCell ref="B16:E16"/>
    <mergeCell ref="B20:E20"/>
    <mergeCell ref="B22:E22"/>
    <mergeCell ref="B28:E28"/>
    <mergeCell ref="B31:E31"/>
    <mergeCell ref="C4:F4"/>
    <mergeCell ref="A6:A7"/>
    <mergeCell ref="B6:B7"/>
    <mergeCell ref="C6:C7"/>
    <mergeCell ref="D6:D7"/>
    <mergeCell ref="E6:E7"/>
    <mergeCell ref="F6:F7"/>
    <mergeCell ref="B41:E41"/>
    <mergeCell ref="B36:E36"/>
    <mergeCell ref="B38:E38"/>
    <mergeCell ref="B47:E47"/>
    <mergeCell ref="B52:E52"/>
    <mergeCell ref="B74:E74"/>
    <mergeCell ref="B76:E76"/>
    <mergeCell ref="B82:E82"/>
    <mergeCell ref="B84:E84"/>
    <mergeCell ref="C99:E99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administracija</dc:creator>
  <cp:lastModifiedBy>administracija</cp:lastModifiedBy>
  <cp:lastPrinted>2024-02-20T07:12:23Z</cp:lastPrinted>
  <dcterms:created xsi:type="dcterms:W3CDTF">2024-02-19T07:56:56Z</dcterms:created>
  <dcterms:modified xsi:type="dcterms:W3CDTF">2024-02-20T08:52:30Z</dcterms:modified>
</cp:coreProperties>
</file>