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old\Jelena\JAVNA OBJAVA TROŠENJA NOVCA\objavljeno\2025\"/>
    </mc:Choice>
  </mc:AlternateContent>
  <bookViews>
    <workbookView xWindow="0" yWindow="0" windowWidth="28800" windowHeight="1141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2" i="1" l="1"/>
  <c r="E83" i="1"/>
  <c r="E117" i="1"/>
  <c r="E133" i="1"/>
  <c r="E152" i="1" s="1"/>
  <c r="B172" i="1" s="1"/>
  <c r="E149" i="1"/>
  <c r="A162" i="1"/>
  <c r="E20" i="1"/>
  <c r="A163" i="1" l="1"/>
  <c r="A160" i="1"/>
  <c r="E35" i="1"/>
  <c r="E93" i="1"/>
  <c r="E111" i="1"/>
  <c r="E94" i="1"/>
  <c r="E150" i="1"/>
  <c r="E44" i="1"/>
  <c r="E49" i="1"/>
  <c r="E37" i="1"/>
  <c r="A166" i="1"/>
  <c r="E77" i="1"/>
  <c r="E62" i="1" l="1"/>
  <c r="E15" i="1"/>
  <c r="E23" i="1" l="1"/>
  <c r="E24" i="1" s="1"/>
  <c r="E122" i="1"/>
  <c r="E75" i="1"/>
  <c r="E68" i="1"/>
  <c r="E57" i="1"/>
  <c r="E89" i="1" l="1"/>
  <c r="E132" i="1" l="1"/>
  <c r="E60" i="1" l="1"/>
  <c r="E137" i="1"/>
  <c r="E87" i="1" l="1"/>
  <c r="A170" i="1" l="1"/>
  <c r="E51" i="1"/>
  <c r="E61" i="1" s="1"/>
  <c r="E151" i="1" l="1"/>
</calcChain>
</file>

<file path=xl/sharedStrings.xml><?xml version="1.0" encoding="utf-8"?>
<sst xmlns="http://schemas.openxmlformats.org/spreadsheetml/2006/main" count="646" uniqueCount="244">
  <si>
    <t>Glazbena škola Josipa Hatzea_x000D_
Trg Hrvatske bratske zajednice 3_x000D_
Split_x000D_
Tel: +385(21)480049   Fax: +385(21)480080_x000D_
OIB: 89701365702_x000D_
Mail: jhatze2@gmail.com_x000D_
IBAN: HR5924070001100581943</t>
  </si>
  <si>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</si>
  <si>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</si>
  <si>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</si>
  <si>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</si>
  <si>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Naziv platitelja</t>
  </si>
  <si>
    <t>Iznos</t>
  </si>
  <si>
    <t>KONTO</t>
  </si>
  <si>
    <t>Vrsta Rashoda / Izdataka</t>
  </si>
  <si>
    <t>Glazbena škola Josipa Hatzea</t>
  </si>
  <si>
    <t>Zagreb</t>
  </si>
  <si>
    <t>Tommy</t>
  </si>
  <si>
    <t>Split</t>
  </si>
  <si>
    <t>UREDSKI MATERIJAL I OSTALI MATERIJALNI RASHODI</t>
  </si>
  <si>
    <t>HEP ELEKTRA D.O.O.</t>
  </si>
  <si>
    <t>Električna energija</t>
  </si>
  <si>
    <t>ELEKTRIČNA ENERGIJA</t>
  </si>
  <si>
    <t>Materijali i dijelovi za tek. održavanje građ. objekata</t>
  </si>
  <si>
    <t>MATERIJALI ZA TEKUĆE I INVESTICIJSKO ODRŽAVANJE</t>
  </si>
  <si>
    <t>RASHODI ZA MATERIJAL</t>
  </si>
  <si>
    <t>HT D.D.</t>
  </si>
  <si>
    <t>Usluga telefona i interneta</t>
  </si>
  <si>
    <t>Fina</t>
  </si>
  <si>
    <t>-</t>
  </si>
  <si>
    <t>USLUGE INTERNETA TELEFONA I POŠTE</t>
  </si>
  <si>
    <t>HRT</t>
  </si>
  <si>
    <t>USLUGE PROMIDŽBE I INFORMIRANJA</t>
  </si>
  <si>
    <t>Trogir</t>
  </si>
  <si>
    <t>Iznošenje i odvoz smeća</t>
  </si>
  <si>
    <t>Čistoća d.o.o.</t>
  </si>
  <si>
    <t>Vodovod I kanalizacija d.o.o.</t>
  </si>
  <si>
    <t>Opskrba vodom</t>
  </si>
  <si>
    <t>Grad Split</t>
  </si>
  <si>
    <t>Komunalne usluga</t>
  </si>
  <si>
    <t>Zeleno i modro d.o.o.</t>
  </si>
  <si>
    <t>Kaštel Sućurac</t>
  </si>
  <si>
    <t>KOMUNALNE USLUGE</t>
  </si>
  <si>
    <t>zakupnina prostora</t>
  </si>
  <si>
    <t>Grad Trogir</t>
  </si>
  <si>
    <t>Odvjetničko društvo Matulić, Bilić I Vrsalović</t>
  </si>
  <si>
    <t xml:space="preserve"> </t>
  </si>
  <si>
    <t>In rebus d.o.o.</t>
  </si>
  <si>
    <t>ZAKUPNINE I NAJAMNINE</t>
  </si>
  <si>
    <t>Ostale intelektualne usluge</t>
  </si>
  <si>
    <t>INTELEKTUALNE I OSOBNE USLUGE</t>
  </si>
  <si>
    <t>AP SPLIT</t>
  </si>
  <si>
    <t>Računalne usluge</t>
  </si>
  <si>
    <t>RAČUNALNE USLUGE</t>
  </si>
  <si>
    <t>RASHODI ZA USLUGE</t>
  </si>
  <si>
    <t>ZOOM</t>
  </si>
  <si>
    <t>OSTALI NESPOMENUTI RASHODI POSLOVANJA</t>
  </si>
  <si>
    <t>OTP BANKA D.D.</t>
  </si>
  <si>
    <t>Zadar</t>
  </si>
  <si>
    <t>Usluge banaka</t>
  </si>
  <si>
    <t>RASHODI BANAKA</t>
  </si>
  <si>
    <t>UKUPNO</t>
  </si>
  <si>
    <t>Naziv isplatitelja: Glazbena škola Josipa Hatzea</t>
  </si>
  <si>
    <t>Adresa: Trg Hrvatske bratske zajednice 3, 21000 Split</t>
  </si>
  <si>
    <t>OIB: 89701365702</t>
  </si>
  <si>
    <t xml:space="preserve">Način objave isplaćenog iznosa </t>
  </si>
  <si>
    <t>Vrsta rashoda i izdataka</t>
  </si>
  <si>
    <t>3111- bruto plaća za redovan rad (ukupni iznos bez bolovanja na teret HZZO)</t>
  </si>
  <si>
    <t>3121- ostali rashodi za zaposlene ( bruto iznos)</t>
  </si>
  <si>
    <t>3132- doprinos na bruto</t>
  </si>
  <si>
    <t>32121- naknada za prijevoz s posla i na posao</t>
  </si>
  <si>
    <t>3212- službeni put</t>
  </si>
  <si>
    <t>32352-zakupnine i najam objekata</t>
  </si>
  <si>
    <t>32955- novčana naknada za poslodavca zbog nezapošljavanj osoba s invaliditetom</t>
  </si>
  <si>
    <t>Ukupno utrošeno sredstava</t>
  </si>
  <si>
    <t>USLUGE TEKUĆEG ODRŽAVANJA</t>
  </si>
  <si>
    <t>Usluga tekućeg održavanja</t>
  </si>
  <si>
    <t xml:space="preserve">AP-SPLIT </t>
  </si>
  <si>
    <t>Usluge prijevoza</t>
  </si>
  <si>
    <t>3241- naknade osobama izvan radnog odnosa</t>
  </si>
  <si>
    <t>Bendić papir d.o.o.</t>
  </si>
  <si>
    <t>Uredski materijal</t>
  </si>
  <si>
    <t>GRAFIČKE USLUGE</t>
  </si>
  <si>
    <t>3291- naknade članovima vijeća</t>
  </si>
  <si>
    <t>intelektualne i osobne usluge ( ugovor o djelu, bruto iznos s doprinosima na bruto</t>
  </si>
  <si>
    <t>38644175459</t>
  </si>
  <si>
    <t>Reprezentacija</t>
  </si>
  <si>
    <t>Odanost d.o.o.</t>
  </si>
  <si>
    <t>A4</t>
  </si>
  <si>
    <t>Kaštel Gomilica</t>
  </si>
  <si>
    <t>Petra er Pinea j.d.o.o.</t>
  </si>
  <si>
    <t>Stari Grad</t>
  </si>
  <si>
    <t>Upravitelj d.o.o.</t>
  </si>
  <si>
    <t>Elektrotehnička škola split</t>
  </si>
  <si>
    <t>MATERIJALI I SIROVINE</t>
  </si>
  <si>
    <t>69990662180</t>
  </si>
  <si>
    <t>A442 vl. Davor Jelavić Šako</t>
  </si>
  <si>
    <t>Grafičke usluge</t>
  </si>
  <si>
    <t>Studentski centar Split d.o.o.</t>
  </si>
  <si>
    <t>Obrt Antonela vl.</t>
  </si>
  <si>
    <t>Naknada troškova smještaja vanjskim suradnicima</t>
  </si>
  <si>
    <t>Usluge čišćenja</t>
  </si>
  <si>
    <t>GOOGLE COMMERCE LTD</t>
  </si>
  <si>
    <t>HP D.D.</t>
  </si>
  <si>
    <t>Usluga pošte</t>
  </si>
  <si>
    <t>Naknada troškova prijevoza vanjskim suradnicima (bruto iznos)</t>
  </si>
  <si>
    <t>68943537413</t>
  </si>
  <si>
    <t>Trogir holding d.o.o.</t>
  </si>
  <si>
    <t>HDGPP</t>
  </si>
  <si>
    <t>Članarine</t>
  </si>
  <si>
    <t>Službena putovanja</t>
  </si>
  <si>
    <t>Glazbena udruga Opus Sonus</t>
  </si>
  <si>
    <t>Ostale nespomenute usluge</t>
  </si>
  <si>
    <t>Sitni inventar</t>
  </si>
  <si>
    <t>Glazbena škola Varaždin</t>
  </si>
  <si>
    <t>Starboard d.o.o.</t>
  </si>
  <si>
    <t>Umjetnička org. plesna radionica Ilijane Lončar</t>
  </si>
  <si>
    <t>Obzor putovanje d.o.o.</t>
  </si>
  <si>
    <t>Primus d.o.o.</t>
  </si>
  <si>
    <t>Flarent d.o.o.</t>
  </si>
  <si>
    <t>SITNI INVENTAR</t>
  </si>
  <si>
    <t>NAKNADA TROŠKOVA ZAPOSLENIMA</t>
  </si>
  <si>
    <t>BANDIĆ SUNČICA</t>
  </si>
  <si>
    <t>BILAN KORANA</t>
  </si>
  <si>
    <t>DINONI MONIKA</t>
  </si>
  <si>
    <t>DRONGOVSKIJ NIKOLA</t>
  </si>
  <si>
    <t>OREB IVANA</t>
  </si>
  <si>
    <t>JADROLINIJA</t>
  </si>
  <si>
    <t>Rijeka</t>
  </si>
  <si>
    <t>Građa-prodajni centti d.o.o.</t>
  </si>
  <si>
    <t>Solin</t>
  </si>
  <si>
    <t>Narodne novine</t>
  </si>
  <si>
    <t>64546066176</t>
  </si>
  <si>
    <t>Minijatura vl. Vesna Pastuović</t>
  </si>
  <si>
    <t>Bauhaus-Zagreb k.d.</t>
  </si>
  <si>
    <t>Dobri vl. Ante Barić</t>
  </si>
  <si>
    <t>STUPALO PETRA</t>
  </si>
  <si>
    <t>VUČIĆ LUKŠA</t>
  </si>
  <si>
    <t>60174672203</t>
  </si>
  <si>
    <t>85350391741</t>
  </si>
  <si>
    <t>16421430886</t>
  </si>
  <si>
    <t>Požega</t>
  </si>
  <si>
    <t>Dubrovnik</t>
  </si>
  <si>
    <t>Dubrovnik Sun d.o.o.</t>
  </si>
  <si>
    <t>Galija d.o.o.</t>
  </si>
  <si>
    <t>03763221335</t>
  </si>
  <si>
    <t>Ikea Hrvatska d.o.o.</t>
  </si>
  <si>
    <t>Sop</t>
  </si>
  <si>
    <t>A1 d.o.o.</t>
  </si>
  <si>
    <t>09746817380</t>
  </si>
  <si>
    <t>Dugo Selo</t>
  </si>
  <si>
    <t>Varaždin</t>
  </si>
  <si>
    <t>Eurodom trgovina d.o.o.</t>
  </si>
  <si>
    <t>Croatia Airlines d.d.</t>
  </si>
  <si>
    <t>Usluga tekućeg održavanja opreme</t>
  </si>
  <si>
    <t>Lopiž d.o.o.</t>
  </si>
  <si>
    <t>Sculpture computers d.o.o.</t>
  </si>
  <si>
    <t>Cameo franšize d.o.o.</t>
  </si>
  <si>
    <t>MID EXPORT-IMPORT D.O.O.</t>
  </si>
  <si>
    <t>FILIA USLUGE D.O.O.</t>
  </si>
  <si>
    <t>Ribola d.o.o.</t>
  </si>
  <si>
    <t>Kaštel Lukšić</t>
  </si>
  <si>
    <t>Tuš d.o.o.</t>
  </si>
  <si>
    <t>Paula vl. Paljušić Matić Pula</t>
  </si>
  <si>
    <t xml:space="preserve">Flixbus </t>
  </si>
  <si>
    <t>Muzej Iluzija Spit</t>
  </si>
  <si>
    <t>MY TRIP</t>
  </si>
  <si>
    <t>Obvezni pregledi zaposlenika</t>
  </si>
  <si>
    <t>Agramlife osiguranje d.d.</t>
  </si>
  <si>
    <t>Moj kod spektar j.d.o.o.</t>
  </si>
  <si>
    <t>Hotel Varaždin d.o.o.</t>
  </si>
  <si>
    <t>Kotizacija</t>
  </si>
  <si>
    <t>SLOVENIA BALLET TUTU GRAND PRIX</t>
  </si>
  <si>
    <t>IMMCC</t>
  </si>
  <si>
    <t>ĆATIĆ ŽELJKO</t>
  </si>
  <si>
    <t>NAKNADA OSOBAMA IZVAN RADNOG ODNOSA</t>
  </si>
  <si>
    <t>KTC D.D.</t>
  </si>
  <si>
    <t>Križevci</t>
  </si>
  <si>
    <t>23950119865</t>
  </si>
  <si>
    <t>95970838122</t>
  </si>
  <si>
    <t>Osijek</t>
  </si>
  <si>
    <t>87479457713</t>
  </si>
  <si>
    <t>V20 Turizam d.o.o.</t>
  </si>
  <si>
    <t>86266028685</t>
  </si>
  <si>
    <t>03777302074</t>
  </si>
  <si>
    <t>HD-INFO d.o.o.</t>
  </si>
  <si>
    <t>77524206664</t>
  </si>
  <si>
    <t>U.O. Gusar vl. Marko Balić</t>
  </si>
  <si>
    <t>61395607720</t>
  </si>
  <si>
    <t>TAHO-ST d.o.o.</t>
  </si>
  <si>
    <t>02233493040</t>
  </si>
  <si>
    <t>Školska knjiga d.o.o.</t>
  </si>
  <si>
    <t>Literatura, knjige, note</t>
  </si>
  <si>
    <t>Semko d.o.o.</t>
  </si>
  <si>
    <t>Telegram roda vl. Boštjan Jelečević</t>
  </si>
  <si>
    <t>Ostali troškovi</t>
  </si>
  <si>
    <t>ESTA CONFERENCE</t>
  </si>
  <si>
    <t>HOTEL CITY MARIBOR</t>
  </si>
  <si>
    <t>JU MUSIC SCHOOL TIVAT</t>
  </si>
  <si>
    <t>OGŠ Lovre pl. Matačić</t>
  </si>
  <si>
    <t xml:space="preserve">Croata airlines </t>
  </si>
  <si>
    <t>Toral d.o.o.</t>
  </si>
  <si>
    <t xml:space="preserve">Atelier Pavlinić </t>
  </si>
  <si>
    <t>Tramax d.o.o.</t>
  </si>
  <si>
    <t>Lidl Hrvatska d.o.o.</t>
  </si>
  <si>
    <t>VIATOR D.O.O.</t>
  </si>
  <si>
    <t>Elza d.o.o.</t>
  </si>
  <si>
    <t>A1 centar</t>
  </si>
  <si>
    <t>Tommy d.o.o.</t>
  </si>
  <si>
    <t>Sredstva za čišćenje</t>
  </si>
  <si>
    <t>Pevex d.d.</t>
  </si>
  <si>
    <t>Sesvete</t>
  </si>
  <si>
    <t>Usluge promidžbe i informiranja</t>
  </si>
  <si>
    <t>ZUPAN MARKO</t>
  </si>
  <si>
    <t>LIDMILA DIJANA</t>
  </si>
  <si>
    <t>REPUŠIĆ KATJA</t>
  </si>
  <si>
    <t>PETRAVIĆ IVANA</t>
  </si>
  <si>
    <t>GRUBIŠIĆ LORIS</t>
  </si>
  <si>
    <t>JURKOVIĆ GORANA</t>
  </si>
  <si>
    <t>POROPA ĐIDARA MARTA</t>
  </si>
  <si>
    <t>KLARIN DUNJA</t>
  </si>
  <si>
    <t>VASLE TATJANA</t>
  </si>
  <si>
    <t>SMAILOVIĆ HUART VIOLETA</t>
  </si>
  <si>
    <t>JAGO ALFRED</t>
  </si>
  <si>
    <t>BOŠNJAK IVANA</t>
  </si>
  <si>
    <t>BULIČIĆ MARIO</t>
  </si>
  <si>
    <t>KERUM DAVORKA</t>
  </si>
  <si>
    <t>BAULE IVO</t>
  </si>
  <si>
    <t>MRAVELJ KATARINA</t>
  </si>
  <si>
    <t>PRVINIĆ IVAN</t>
  </si>
  <si>
    <t>RADALJ ANKICA</t>
  </si>
  <si>
    <t>ALLA MODA VL. Vinko Paškalin</t>
  </si>
  <si>
    <t>INFORMACIJA O TROŠENJU SREDSTAVA ZA TRAVANJ 2025. GODINE</t>
  </si>
  <si>
    <t>64731717121</t>
  </si>
  <si>
    <t>66089976432</t>
  </si>
  <si>
    <t>Velika Gorica</t>
  </si>
  <si>
    <t>21270210680</t>
  </si>
  <si>
    <t>71419404424</t>
  </si>
  <si>
    <t>27266677858</t>
  </si>
  <si>
    <t>Acquisitum magnum d.o.o.</t>
  </si>
  <si>
    <t>89836623071</t>
  </si>
  <si>
    <t>Grašo kommerce d.o.o.</t>
  </si>
  <si>
    <t>MIRAKUL D.O.O.</t>
  </si>
  <si>
    <t>42474114531</t>
  </si>
  <si>
    <t>82361710098</t>
  </si>
  <si>
    <t>Projekt prijem j.d.o.o.</t>
  </si>
  <si>
    <t>11685479613</t>
  </si>
  <si>
    <t>Omiš</t>
  </si>
  <si>
    <t>terme lendava turizem in gostinstvo d.o.o.</t>
  </si>
  <si>
    <t>Isplata Sredstava Za Razdoblje: 01.04.2025 Do 30.04.2025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</si>
</sst>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&quot;-&quot;??\ _€_-;_-@_-"/>
    <numFmt numFmtId="165" formatCode="#,##0.00_ ;\-#,##0.00\ 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8"/>
      <color rgb="FF4D5156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1F1F1F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6">
    <xf numFmtId="0" fontId="0" fillId="0" borderId="0" xfId="0"/>
    <xf numFmtId="0" fontId="0" fillId="0" borderId="0" xfId="0" applyAlignment="1">
      <alignment horizontal="left" vertical="top" wrapText="1"/>
    </xf>
    <xf numFmtId="49" fontId="0" fillId="0" borderId="0" xfId="0" applyNumberFormat="1"/>
    <xf numFmtId="0" fontId="0" fillId="0" borderId="0" xfId="0" applyAlignment="1">
      <alignment horizontal="left"/>
    </xf>
    <xf numFmtId="164" fontId="0" fillId="0" borderId="0" xfId="0" applyNumberFormat="1"/>
    <xf numFmtId="0" fontId="2" fillId="2" borderId="0" xfId="0" applyFont="1" applyFill="1" applyAlignment="1">
      <alignment vertical="center"/>
    </xf>
    <xf numFmtId="49" fontId="2" fillId="2" borderId="0" xfId="0" applyNumberFormat="1" applyFont="1" applyFill="1"/>
    <xf numFmtId="0" fontId="2" fillId="2" borderId="0" xfId="0" applyFont="1" applyFill="1" applyAlignment="1">
      <alignment horizontal="left"/>
    </xf>
    <xf numFmtId="164" fontId="2" fillId="2" borderId="0" xfId="0" applyNumberFormat="1" applyFont="1" applyFill="1"/>
    <xf numFmtId="0" fontId="2" fillId="2" borderId="0" xfId="0" applyFont="1" applyFill="1"/>
    <xf numFmtId="0" fontId="1" fillId="0" borderId="0" xfId="0" applyFont="1"/>
    <xf numFmtId="0" fontId="3" fillId="0" borderId="0" xfId="0" applyFont="1"/>
    <xf numFmtId="0" fontId="4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164" fontId="4" fillId="3" borderId="1" xfId="0" applyNumberFormat="1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left" vertical="center"/>
    </xf>
    <xf numFmtId="0" fontId="0" fillId="0" borderId="3" xfId="0" applyFill="1" applyBorder="1"/>
    <xf numFmtId="0" fontId="0" fillId="0" borderId="3" xfId="0" applyBorder="1" applyAlignment="1">
      <alignment horizontal="left" vertical="center"/>
    </xf>
    <xf numFmtId="4" fontId="0" fillId="0" borderId="3" xfId="0" applyNumberFormat="1" applyBorder="1"/>
    <xf numFmtId="0" fontId="0" fillId="0" borderId="3" xfId="0" applyBorder="1" applyAlignment="1">
      <alignment wrapText="1"/>
    </xf>
    <xf numFmtId="0" fontId="0" fillId="0" borderId="3" xfId="0" applyFill="1" applyBorder="1" applyAlignment="1">
      <alignment horizontal="left"/>
    </xf>
    <xf numFmtId="0" fontId="0" fillId="0" borderId="3" xfId="0" applyBorder="1" applyAlignment="1">
      <alignment horizontal="left"/>
    </xf>
    <xf numFmtId="4" fontId="0" fillId="0" borderId="3" xfId="0" applyNumberFormat="1" applyFill="1" applyBorder="1"/>
    <xf numFmtId="0" fontId="0" fillId="0" borderId="3" xfId="0" applyBorder="1"/>
    <xf numFmtId="4" fontId="0" fillId="4" borderId="3" xfId="0" applyNumberFormat="1" applyFill="1" applyBorder="1"/>
    <xf numFmtId="0" fontId="0" fillId="0" borderId="3" xfId="0" applyFill="1" applyBorder="1" applyAlignment="1">
      <alignment horizontal="center"/>
    </xf>
    <xf numFmtId="0" fontId="0" fillId="0" borderId="3" xfId="0" applyFill="1" applyBorder="1" applyAlignment="1"/>
    <xf numFmtId="0" fontId="0" fillId="0" borderId="4" xfId="0" applyFill="1" applyBorder="1" applyAlignment="1">
      <alignment horizontal="left"/>
    </xf>
    <xf numFmtId="0" fontId="0" fillId="4" borderId="3" xfId="0" applyFill="1" applyBorder="1" applyAlignment="1">
      <alignment wrapText="1"/>
    </xf>
    <xf numFmtId="0" fontId="0" fillId="0" borderId="6" xfId="0" applyBorder="1" applyAlignment="1">
      <alignment horizontal="left"/>
    </xf>
    <xf numFmtId="0" fontId="0" fillId="4" borderId="6" xfId="0" applyFill="1" applyBorder="1" applyAlignment="1">
      <alignment horizontal="center"/>
    </xf>
    <xf numFmtId="4" fontId="0" fillId="4" borderId="4" xfId="0" applyNumberFormat="1" applyFill="1" applyBorder="1" applyAlignment="1"/>
    <xf numFmtId="0" fontId="0" fillId="4" borderId="3" xfId="0" applyFill="1" applyBorder="1"/>
    <xf numFmtId="0" fontId="8" fillId="0" borderId="3" xfId="0" applyFont="1" applyBorder="1" applyAlignment="1">
      <alignment horizontal="left"/>
    </xf>
    <xf numFmtId="0" fontId="0" fillId="5" borderId="3" xfId="0" applyFill="1" applyBorder="1" applyAlignment="1">
      <alignment horizontal="center"/>
    </xf>
    <xf numFmtId="4" fontId="0" fillId="5" borderId="3" xfId="0" applyNumberFormat="1" applyFill="1" applyBorder="1"/>
    <xf numFmtId="2" fontId="0" fillId="0" borderId="3" xfId="0" applyNumberFormat="1" applyFill="1" applyBorder="1"/>
    <xf numFmtId="4" fontId="0" fillId="4" borderId="3" xfId="0" applyNumberFormat="1" applyFill="1" applyBorder="1" applyAlignment="1"/>
    <xf numFmtId="0" fontId="0" fillId="6" borderId="0" xfId="0" applyFill="1" applyBorder="1" applyAlignment="1">
      <alignment horizontal="center"/>
    </xf>
    <xf numFmtId="4" fontId="0" fillId="6" borderId="0" xfId="0" applyNumberFormat="1" applyFill="1"/>
    <xf numFmtId="0" fontId="0" fillId="6" borderId="0" xfId="0" applyFill="1"/>
    <xf numFmtId="0" fontId="0" fillId="0" borderId="0" xfId="0" applyAlignment="1"/>
    <xf numFmtId="0" fontId="0" fillId="0" borderId="0" xfId="0" applyAlignment="1">
      <alignment horizontal="center" vertical="center"/>
    </xf>
    <xf numFmtId="4" fontId="0" fillId="0" borderId="3" xfId="0" applyNumberFormat="1" applyFill="1" applyBorder="1" applyAlignment="1">
      <alignment horizontal="right"/>
    </xf>
    <xf numFmtId="0" fontId="0" fillId="0" borderId="6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4" xfId="0" applyBorder="1" applyAlignment="1">
      <alignment horizontal="left"/>
    </xf>
    <xf numFmtId="4" fontId="0" fillId="0" borderId="3" xfId="0" applyNumberFormat="1" applyFill="1" applyBorder="1" applyAlignment="1">
      <alignment vertical="center"/>
    </xf>
    <xf numFmtId="4" fontId="0" fillId="0" borderId="0" xfId="0" applyNumberFormat="1" applyFill="1" applyBorder="1"/>
    <xf numFmtId="4" fontId="0" fillId="0" borderId="0" xfId="0" applyNumberFormat="1"/>
    <xf numFmtId="0" fontId="0" fillId="4" borderId="3" xfId="0" applyFill="1" applyBorder="1" applyAlignment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/>
    <xf numFmtId="165" fontId="6" fillId="0" borderId="3" xfId="0" applyNumberFormat="1" applyFont="1" applyFill="1" applyBorder="1" applyAlignment="1"/>
    <xf numFmtId="0" fontId="6" fillId="0" borderId="3" xfId="0" applyFont="1" applyFill="1" applyBorder="1" applyAlignment="1">
      <alignment horizontal="right" vertical="center"/>
    </xf>
    <xf numFmtId="0" fontId="0" fillId="0" borderId="3" xfId="0" applyFill="1" applyBorder="1" applyAlignment="1">
      <alignment horizontal="right"/>
    </xf>
    <xf numFmtId="4" fontId="0" fillId="0" borderId="4" xfId="0" applyNumberFormat="1" applyFill="1" applyBorder="1"/>
    <xf numFmtId="4" fontId="0" fillId="0" borderId="4" xfId="0" applyNumberFormat="1" applyFill="1" applyBorder="1" applyAlignment="1"/>
    <xf numFmtId="49" fontId="6" fillId="0" borderId="3" xfId="0" applyNumberFormat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left"/>
    </xf>
    <xf numFmtId="165" fontId="6" fillId="0" borderId="3" xfId="0" applyNumberFormat="1" applyFont="1" applyFill="1" applyBorder="1" applyAlignment="1">
      <alignment horizontal="right" vertical="center"/>
    </xf>
    <xf numFmtId="49" fontId="0" fillId="0" borderId="3" xfId="0" applyNumberFormat="1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Fill="1" applyBorder="1"/>
    <xf numFmtId="0" fontId="9" fillId="0" borderId="5" xfId="0" applyFont="1" applyFill="1" applyBorder="1" applyAlignment="1">
      <alignment horizontal="left" vertical="center"/>
    </xf>
    <xf numFmtId="0" fontId="10" fillId="5" borderId="6" xfId="0" applyFont="1" applyFill="1" applyBorder="1" applyAlignment="1">
      <alignment horizontal="center"/>
    </xf>
    <xf numFmtId="4" fontId="10" fillId="5" borderId="6" xfId="0" applyNumberFormat="1" applyFont="1" applyFill="1" applyBorder="1" applyAlignment="1"/>
    <xf numFmtId="0" fontId="10" fillId="5" borderId="6" xfId="0" applyFont="1" applyFill="1" applyBorder="1" applyAlignment="1"/>
    <xf numFmtId="0" fontId="10" fillId="5" borderId="4" xfId="0" applyFont="1" applyFill="1" applyBorder="1" applyAlignment="1"/>
    <xf numFmtId="0" fontId="0" fillId="8" borderId="3" xfId="0" applyFill="1" applyBorder="1" applyAlignment="1">
      <alignment horizontal="center"/>
    </xf>
    <xf numFmtId="4" fontId="0" fillId="8" borderId="3" xfId="0" applyNumberFormat="1" applyFill="1" applyBorder="1" applyAlignment="1"/>
    <xf numFmtId="0" fontId="0" fillId="0" borderId="3" xfId="0" applyFill="1" applyBorder="1" applyAlignment="1">
      <alignment horizontal="right"/>
    </xf>
    <xf numFmtId="0" fontId="0" fillId="7" borderId="3" xfId="0" applyFill="1" applyBorder="1" applyAlignment="1">
      <alignment horizontal="center"/>
    </xf>
    <xf numFmtId="4" fontId="0" fillId="7" borderId="4" xfId="0" applyNumberFormat="1" applyFill="1" applyBorder="1"/>
    <xf numFmtId="0" fontId="0" fillId="7" borderId="4" xfId="0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3" xfId="0" applyFill="1" applyBorder="1" applyAlignment="1">
      <alignment horizontal="right"/>
    </xf>
    <xf numFmtId="0" fontId="0" fillId="0" borderId="3" xfId="0" applyBorder="1" applyAlignment="1">
      <alignment horizontal="center"/>
    </xf>
    <xf numFmtId="0" fontId="7" fillId="0" borderId="0" xfId="0" applyFont="1" applyFill="1" applyAlignment="1">
      <alignment horizontal="left"/>
    </xf>
    <xf numFmtId="0" fontId="0" fillId="0" borderId="3" xfId="0" applyFill="1" applyBorder="1" applyAlignment="1">
      <alignment horizontal="left" vertical="center"/>
    </xf>
    <xf numFmtId="0" fontId="0" fillId="0" borderId="3" xfId="0" applyFill="1" applyBorder="1" applyAlignment="1">
      <alignment horizontal="right"/>
    </xf>
    <xf numFmtId="0" fontId="8" fillId="0" borderId="3" xfId="0" applyFont="1" applyBorder="1" applyAlignment="1">
      <alignment horizontal="center"/>
    </xf>
    <xf numFmtId="0" fontId="2" fillId="2" borderId="0" xfId="0" applyFont="1" applyFill="1" applyAlignment="1"/>
    <xf numFmtId="0" fontId="0" fillId="0" borderId="0" xfId="0" applyAlignment="1">
      <alignment vertical="top" wrapText="1"/>
    </xf>
    <xf numFmtId="0" fontId="4" fillId="3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6" xfId="0" applyBorder="1" applyAlignment="1"/>
    <xf numFmtId="0" fontId="0" fillId="0" borderId="3" xfId="0" applyBorder="1" applyAlignment="1">
      <alignment horizontal="center"/>
    </xf>
    <xf numFmtId="0" fontId="0" fillId="0" borderId="3" xfId="0" applyFill="1" applyBorder="1" applyAlignment="1">
      <alignment horizontal="right"/>
    </xf>
    <xf numFmtId="0" fontId="0" fillId="0" borderId="6" xfId="0" applyFill="1" applyBorder="1" applyAlignment="1">
      <alignment horizontal="center"/>
    </xf>
    <xf numFmtId="0" fontId="0" fillId="0" borderId="5" xfId="0" applyFill="1" applyBorder="1"/>
    <xf numFmtId="0" fontId="0" fillId="0" borderId="3" xfId="0" applyFill="1" applyBorder="1" applyAlignment="1">
      <alignment horizontal="right"/>
    </xf>
    <xf numFmtId="0" fontId="0" fillId="0" borderId="6" xfId="0" applyBorder="1" applyAlignment="1">
      <alignment horizontal="center"/>
    </xf>
    <xf numFmtId="0" fontId="6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49" fontId="0" fillId="0" borderId="3" xfId="0" applyNumberFormat="1" applyFill="1" applyBorder="1" applyAlignment="1">
      <alignment horizontal="right"/>
    </xf>
    <xf numFmtId="0" fontId="5" fillId="0" borderId="3" xfId="0" applyFont="1" applyBorder="1" applyAlignment="1">
      <alignment horizontal="right"/>
    </xf>
    <xf numFmtId="49" fontId="6" fillId="0" borderId="3" xfId="0" applyNumberFormat="1" applyFont="1" applyFill="1" applyBorder="1" applyAlignment="1">
      <alignment horizontal="right" vertical="center"/>
    </xf>
    <xf numFmtId="0" fontId="7" fillId="0" borderId="3" xfId="0" applyFont="1" applyBorder="1" applyAlignment="1">
      <alignment horizontal="right"/>
    </xf>
    <xf numFmtId="0" fontId="6" fillId="0" borderId="3" xfId="0" applyFont="1" applyFill="1" applyBorder="1" applyAlignment="1">
      <alignment horizontal="left" vertical="center"/>
    </xf>
    <xf numFmtId="0" fontId="6" fillId="0" borderId="6" xfId="0" applyFont="1" applyBorder="1" applyAlignment="1">
      <alignment horizontal="right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4" fontId="6" fillId="4" borderId="3" xfId="0" applyNumberFormat="1" applyFont="1" applyFill="1" applyBorder="1"/>
    <xf numFmtId="4" fontId="6" fillId="7" borderId="3" xfId="0" applyNumberFormat="1" applyFont="1" applyFill="1" applyBorder="1"/>
    <xf numFmtId="0" fontId="6" fillId="0" borderId="3" xfId="0" applyFont="1" applyFill="1" applyBorder="1"/>
    <xf numFmtId="0" fontId="7" fillId="0" borderId="3" xfId="0" applyFont="1" applyBorder="1" applyAlignment="1"/>
    <xf numFmtId="0" fontId="6" fillId="0" borderId="3" xfId="0" applyFont="1" applyBorder="1" applyAlignment="1">
      <alignment horizontal="left" vertical="center"/>
    </xf>
    <xf numFmtId="4" fontId="6" fillId="0" borderId="3" xfId="0" applyNumberFormat="1" applyFont="1" applyFill="1" applyBorder="1"/>
    <xf numFmtId="0" fontId="6" fillId="0" borderId="3" xfId="0" applyFont="1" applyBorder="1"/>
    <xf numFmtId="0" fontId="0" fillId="0" borderId="3" xfId="0" applyBorder="1" applyAlignment="1">
      <alignment horizontal="center"/>
    </xf>
    <xf numFmtId="0" fontId="6" fillId="0" borderId="3" xfId="0" applyFont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3" xfId="0" applyFill="1" applyBorder="1" applyAlignment="1">
      <alignment horizontal="right"/>
    </xf>
    <xf numFmtId="0" fontId="0" fillId="0" borderId="3" xfId="0" applyBorder="1" applyAlignment="1">
      <alignment horizontal="center"/>
    </xf>
    <xf numFmtId="0" fontId="6" fillId="0" borderId="5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right"/>
    </xf>
    <xf numFmtId="0" fontId="11" fillId="0" borderId="0" xfId="0" applyFont="1"/>
    <xf numFmtId="0" fontId="8" fillId="0" borderId="3" xfId="0" applyFont="1" applyBorder="1" applyAlignment="1">
      <alignment horizontal="right"/>
    </xf>
    <xf numFmtId="0" fontId="5" fillId="0" borderId="3" xfId="0" applyFont="1" applyFill="1" applyBorder="1" applyAlignment="1">
      <alignment horizontal="center"/>
    </xf>
    <xf numFmtId="0" fontId="0" fillId="0" borderId="3" xfId="0" applyFill="1" applyBorder="1" applyAlignment="1">
      <alignment horizontal="right"/>
    </xf>
    <xf numFmtId="0" fontId="0" fillId="7" borderId="5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8" borderId="3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4" fontId="0" fillId="0" borderId="3" xfId="0" applyNumberFormat="1" applyFill="1" applyBorder="1" applyAlignment="1">
      <alignment horizontal="right"/>
    </xf>
    <xf numFmtId="0" fontId="0" fillId="0" borderId="3" xfId="0" applyFill="1" applyBorder="1" applyAlignment="1">
      <alignment horizontal="right"/>
    </xf>
    <xf numFmtId="0" fontId="0" fillId="0" borderId="3" xfId="0" applyBorder="1" applyAlignment="1">
      <alignment horizontal="left" vertical="top" wrapText="1"/>
    </xf>
    <xf numFmtId="0" fontId="0" fillId="5" borderId="5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10" fillId="5" borderId="5" xfId="0" applyFont="1" applyFill="1" applyBorder="1" applyAlignment="1">
      <alignment horizontal="center"/>
    </xf>
    <xf numFmtId="0" fontId="10" fillId="5" borderId="6" xfId="0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/>
    </xf>
    <xf numFmtId="0" fontId="6" fillId="7" borderId="6" xfId="0" applyFont="1" applyFill="1" applyBorder="1" applyAlignment="1">
      <alignment horizontal="center"/>
    </xf>
    <xf numFmtId="0" fontId="6" fillId="7" borderId="4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92"/>
  <sheetViews>
    <sheetView tabSelected="1" topLeftCell="A147" zoomScale="110" zoomScaleNormal="110" workbookViewId="0">
      <selection activeCell="B5" sqref="B5"/>
    </sheetView>
  </sheetViews>
  <sheetFormatPr defaultRowHeight="15" x14ac:dyDescent="0.25"/>
  <cols>
    <col min="1" max="1" width="49.140625" customWidth="1"/>
    <col min="2" max="2" width="12.7109375" customWidth="1"/>
    <col min="3" max="3" width="17.85546875" style="42" bestFit="1" customWidth="1"/>
    <col min="4" max="4" width="27" style="3" bestFit="1" customWidth="1"/>
    <col min="5" max="5" width="11.5703125" customWidth="1"/>
    <col min="6" max="6" width="8.28515625" bestFit="1" customWidth="1"/>
    <col min="7" max="7" width="73.5703125" customWidth="1"/>
  </cols>
  <sheetData>
    <row r="2" spans="1:10" ht="122.25" customHeight="1" x14ac:dyDescent="0.25">
      <c r="A2" s="1" t="s">
        <v>0</v>
      </c>
      <c r="B2" s="2"/>
      <c r="E2" s="4"/>
    </row>
    <row r="3" spans="1:10" ht="23.25" x14ac:dyDescent="0.35">
      <c r="A3" s="5" t="s">
        <v>1</v>
      </c>
      <c r="B3" s="6"/>
      <c r="C3" s="84"/>
      <c r="D3" s="7"/>
      <c r="E3" s="8"/>
      <c r="F3" s="9"/>
      <c r="G3" s="9"/>
    </row>
    <row r="4" spans="1:10" x14ac:dyDescent="0.25">
      <c r="B4" s="2"/>
      <c r="E4" s="4"/>
    </row>
    <row r="5" spans="1:10" x14ac:dyDescent="0.25">
      <c r="A5" s="10" t="s">
        <v>243</v>
      </c>
      <c r="B5" s="2"/>
      <c r="E5" s="4"/>
    </row>
    <row r="6" spans="1:10" ht="15.75" thickBot="1" x14ac:dyDescent="0.3">
      <c r="A6" s="11"/>
      <c r="B6" s="2"/>
      <c r="C6" s="85"/>
      <c r="D6" s="1"/>
      <c r="E6" s="4"/>
    </row>
    <row r="7" spans="1:10" ht="48" thickTop="1" x14ac:dyDescent="0.25">
      <c r="A7" s="12" t="s">
        <v>2</v>
      </c>
      <c r="B7" s="13" t="s">
        <v>3</v>
      </c>
      <c r="C7" s="86" t="s">
        <v>4</v>
      </c>
      <c r="D7" s="14" t="s">
        <v>5</v>
      </c>
      <c r="E7" s="15" t="s">
        <v>6</v>
      </c>
      <c r="F7" s="12" t="s">
        <v>7</v>
      </c>
      <c r="G7" s="16" t="s">
        <v>8</v>
      </c>
      <c r="I7" t="s">
        <v>40</v>
      </c>
    </row>
    <row r="8" spans="1:10" hidden="1" x14ac:dyDescent="0.25">
      <c r="A8" s="101" t="s">
        <v>121</v>
      </c>
      <c r="B8" s="102">
        <v>38453148181</v>
      </c>
      <c r="C8" s="103" t="s">
        <v>122</v>
      </c>
      <c r="D8" s="104" t="s">
        <v>9</v>
      </c>
      <c r="E8" s="55"/>
      <c r="F8" s="56">
        <v>3211</v>
      </c>
      <c r="G8" s="101" t="s">
        <v>104</v>
      </c>
    </row>
    <row r="9" spans="1:10" hidden="1" x14ac:dyDescent="0.25">
      <c r="A9" s="101" t="s">
        <v>137</v>
      </c>
      <c r="B9" s="99" t="s">
        <v>132</v>
      </c>
      <c r="C9" s="95" t="s">
        <v>136</v>
      </c>
      <c r="D9" s="104" t="s">
        <v>9</v>
      </c>
      <c r="E9" s="55"/>
      <c r="F9" s="56">
        <v>3211</v>
      </c>
      <c r="G9" s="101" t="s">
        <v>104</v>
      </c>
      <c r="H9" t="s">
        <v>40</v>
      </c>
    </row>
    <row r="10" spans="1:10" x14ac:dyDescent="0.25">
      <c r="A10" s="101" t="s">
        <v>113</v>
      </c>
      <c r="B10" s="99" t="s">
        <v>133</v>
      </c>
      <c r="C10" s="95" t="s">
        <v>12</v>
      </c>
      <c r="D10" s="104" t="s">
        <v>9</v>
      </c>
      <c r="E10" s="55">
        <v>1900</v>
      </c>
      <c r="F10" s="56">
        <v>3211</v>
      </c>
      <c r="G10" s="101" t="s">
        <v>104</v>
      </c>
    </row>
    <row r="11" spans="1:10" hidden="1" x14ac:dyDescent="0.25">
      <c r="A11" s="101" t="s">
        <v>164</v>
      </c>
      <c r="B11" s="99" t="s">
        <v>172</v>
      </c>
      <c r="C11" s="95" t="s">
        <v>145</v>
      </c>
      <c r="D11" s="104" t="s">
        <v>9</v>
      </c>
      <c r="E11" s="55"/>
      <c r="F11" s="56">
        <v>3211</v>
      </c>
      <c r="G11" s="101" t="s">
        <v>104</v>
      </c>
    </row>
    <row r="12" spans="1:10" hidden="1" x14ac:dyDescent="0.25">
      <c r="A12" s="101" t="s">
        <v>112</v>
      </c>
      <c r="B12" s="99" t="s">
        <v>134</v>
      </c>
      <c r="C12" s="95" t="s">
        <v>135</v>
      </c>
      <c r="D12" s="104" t="s">
        <v>9</v>
      </c>
      <c r="E12" s="55"/>
      <c r="F12" s="56">
        <v>3211</v>
      </c>
      <c r="G12" s="101" t="s">
        <v>104</v>
      </c>
    </row>
    <row r="13" spans="1:10" x14ac:dyDescent="0.25">
      <c r="A13" s="101" t="s">
        <v>170</v>
      </c>
      <c r="B13" s="99" t="s">
        <v>173</v>
      </c>
      <c r="C13" s="95" t="s">
        <v>171</v>
      </c>
      <c r="D13" s="104" t="s">
        <v>9</v>
      </c>
      <c r="E13" s="55">
        <v>76.3</v>
      </c>
      <c r="F13" s="56">
        <v>3211</v>
      </c>
      <c r="G13" s="101" t="s">
        <v>104</v>
      </c>
    </row>
    <row r="14" spans="1:10" hidden="1" x14ac:dyDescent="0.25">
      <c r="A14" s="101" t="s">
        <v>147</v>
      </c>
      <c r="B14" s="119">
        <v>24640993045</v>
      </c>
      <c r="C14" s="95" t="s">
        <v>10</v>
      </c>
      <c r="D14" s="104" t="s">
        <v>9</v>
      </c>
      <c r="E14" s="55"/>
      <c r="F14" s="56">
        <v>3211</v>
      </c>
      <c r="G14" s="101" t="s">
        <v>104</v>
      </c>
    </row>
    <row r="15" spans="1:10" x14ac:dyDescent="0.25">
      <c r="A15" s="101" t="s">
        <v>158</v>
      </c>
      <c r="B15" s="60" t="s">
        <v>23</v>
      </c>
      <c r="C15" s="95" t="s">
        <v>23</v>
      </c>
      <c r="D15" s="104" t="s">
        <v>9</v>
      </c>
      <c r="E15" s="55">
        <f>174.45+106.95+201.15</f>
        <v>482.54999999999995</v>
      </c>
      <c r="F15" s="56">
        <v>3211</v>
      </c>
      <c r="G15" s="101" t="s">
        <v>104</v>
      </c>
      <c r="J15" t="s">
        <v>40</v>
      </c>
    </row>
    <row r="16" spans="1:10" x14ac:dyDescent="0.25">
      <c r="A16" s="101" t="s">
        <v>191</v>
      </c>
      <c r="B16" s="60" t="s">
        <v>23</v>
      </c>
      <c r="C16" s="95" t="s">
        <v>23</v>
      </c>
      <c r="D16" s="104" t="s">
        <v>9</v>
      </c>
      <c r="E16" s="55">
        <v>665.04</v>
      </c>
      <c r="F16" s="56">
        <v>3211</v>
      </c>
      <c r="G16" s="101" t="s">
        <v>104</v>
      </c>
    </row>
    <row r="17" spans="1:11" hidden="1" x14ac:dyDescent="0.25">
      <c r="A17" s="101" t="s">
        <v>151</v>
      </c>
      <c r="B17" s="99" t="s">
        <v>175</v>
      </c>
      <c r="C17" s="95" t="s">
        <v>174</v>
      </c>
      <c r="D17" s="104" t="s">
        <v>9</v>
      </c>
      <c r="E17" s="55"/>
      <c r="F17" s="56">
        <v>3211</v>
      </c>
      <c r="G17" s="101" t="s">
        <v>104</v>
      </c>
    </row>
    <row r="18" spans="1:11" hidden="1" x14ac:dyDescent="0.25">
      <c r="A18" s="117" t="s">
        <v>176</v>
      </c>
      <c r="B18" s="99" t="s">
        <v>177</v>
      </c>
      <c r="C18" s="95" t="s">
        <v>10</v>
      </c>
      <c r="D18" s="104" t="s">
        <v>9</v>
      </c>
      <c r="E18" s="55"/>
      <c r="F18" s="56">
        <v>3211</v>
      </c>
      <c r="G18" s="101" t="s">
        <v>104</v>
      </c>
    </row>
    <row r="19" spans="1:11" x14ac:dyDescent="0.25">
      <c r="A19" s="117" t="s">
        <v>242</v>
      </c>
      <c r="B19" s="60" t="s">
        <v>23</v>
      </c>
      <c r="C19" s="95" t="s">
        <v>23</v>
      </c>
      <c r="D19" s="104" t="s">
        <v>9</v>
      </c>
      <c r="E19" s="55">
        <v>2327.86</v>
      </c>
      <c r="F19" s="56">
        <v>3211</v>
      </c>
      <c r="G19" s="101" t="s">
        <v>104</v>
      </c>
    </row>
    <row r="20" spans="1:11" x14ac:dyDescent="0.25">
      <c r="A20" s="117" t="s">
        <v>199</v>
      </c>
      <c r="B20" s="99" t="s">
        <v>227</v>
      </c>
      <c r="C20" s="95" t="s">
        <v>12</v>
      </c>
      <c r="D20" s="104" t="s">
        <v>9</v>
      </c>
      <c r="E20" s="55">
        <f>680+750</f>
        <v>1430</v>
      </c>
      <c r="F20" s="56">
        <v>3211</v>
      </c>
      <c r="G20" s="101" t="s">
        <v>104</v>
      </c>
    </row>
    <row r="21" spans="1:11" hidden="1" x14ac:dyDescent="0.25">
      <c r="A21" s="117" t="s">
        <v>153</v>
      </c>
      <c r="B21" s="99" t="s">
        <v>178</v>
      </c>
      <c r="C21" s="95" t="s">
        <v>10</v>
      </c>
      <c r="D21" s="104" t="s">
        <v>9</v>
      </c>
      <c r="E21" s="55"/>
      <c r="F21" s="56">
        <v>3211</v>
      </c>
      <c r="G21" s="101" t="s">
        <v>104</v>
      </c>
    </row>
    <row r="22" spans="1:11" hidden="1" x14ac:dyDescent="0.25">
      <c r="A22" s="117" t="s">
        <v>160</v>
      </c>
      <c r="B22" s="60" t="s">
        <v>23</v>
      </c>
      <c r="C22" s="95" t="s">
        <v>23</v>
      </c>
      <c r="D22" s="104" t="s">
        <v>9</v>
      </c>
      <c r="E22" s="55"/>
      <c r="F22" s="56">
        <v>3211</v>
      </c>
      <c r="G22" s="101" t="s">
        <v>104</v>
      </c>
    </row>
    <row r="23" spans="1:11" x14ac:dyDescent="0.25">
      <c r="A23" s="148"/>
      <c r="B23" s="149"/>
      <c r="C23" s="149"/>
      <c r="D23" s="150"/>
      <c r="E23" s="105">
        <f>SUM(E8:E22)</f>
        <v>6881.75</v>
      </c>
      <c r="F23" s="151"/>
      <c r="G23" s="151"/>
      <c r="J23" t="s">
        <v>40</v>
      </c>
    </row>
    <row r="24" spans="1:11" x14ac:dyDescent="0.25">
      <c r="A24" s="152" t="s">
        <v>115</v>
      </c>
      <c r="B24" s="153"/>
      <c r="C24" s="153"/>
      <c r="D24" s="154"/>
      <c r="E24" s="106">
        <f>E23</f>
        <v>6881.75</v>
      </c>
      <c r="F24" s="152"/>
      <c r="G24" s="154"/>
    </row>
    <row r="25" spans="1:11" s="54" customFormat="1" x14ac:dyDescent="0.25">
      <c r="A25" s="101" t="s">
        <v>74</v>
      </c>
      <c r="B25" s="60" t="s">
        <v>79</v>
      </c>
      <c r="C25" s="95" t="s">
        <v>12</v>
      </c>
      <c r="D25" s="104" t="s">
        <v>9</v>
      </c>
      <c r="E25" s="55">
        <v>717.6</v>
      </c>
      <c r="F25" s="56">
        <v>3221</v>
      </c>
      <c r="G25" s="101" t="s">
        <v>75</v>
      </c>
    </row>
    <row r="26" spans="1:11" s="54" customFormat="1" hidden="1" x14ac:dyDescent="0.25">
      <c r="A26" s="101" t="s">
        <v>125</v>
      </c>
      <c r="B26" s="99" t="s">
        <v>126</v>
      </c>
      <c r="C26" s="95" t="s">
        <v>10</v>
      </c>
      <c r="D26" s="113" t="s">
        <v>9</v>
      </c>
      <c r="E26" s="55"/>
      <c r="F26" s="56">
        <v>3221</v>
      </c>
      <c r="G26" s="101" t="s">
        <v>75</v>
      </c>
    </row>
    <row r="27" spans="1:11" s="54" customFormat="1" x14ac:dyDescent="0.25">
      <c r="A27" s="101" t="s">
        <v>198</v>
      </c>
      <c r="B27" s="99" t="s">
        <v>228</v>
      </c>
      <c r="C27" s="95" t="s">
        <v>229</v>
      </c>
      <c r="D27" s="113" t="s">
        <v>9</v>
      </c>
      <c r="E27" s="55">
        <v>46.96</v>
      </c>
      <c r="F27" s="56">
        <v>3221</v>
      </c>
      <c r="G27" s="101" t="s">
        <v>75</v>
      </c>
      <c r="I27" s="54" t="s">
        <v>40</v>
      </c>
    </row>
    <row r="28" spans="1:11" s="54" customFormat="1" x14ac:dyDescent="0.25">
      <c r="A28" s="101" t="s">
        <v>197</v>
      </c>
      <c r="B28" s="99" t="s">
        <v>230</v>
      </c>
      <c r="C28" s="95" t="s">
        <v>12</v>
      </c>
      <c r="D28" s="104" t="s">
        <v>9</v>
      </c>
      <c r="E28" s="55">
        <v>111.4</v>
      </c>
      <c r="F28" s="56">
        <v>3221</v>
      </c>
      <c r="G28" s="101" t="s">
        <v>75</v>
      </c>
      <c r="I28" s="54" t="s">
        <v>40</v>
      </c>
    </row>
    <row r="29" spans="1:11" s="54" customFormat="1" x14ac:dyDescent="0.25">
      <c r="A29" s="101" t="s">
        <v>201</v>
      </c>
      <c r="B29" s="99" t="s">
        <v>231</v>
      </c>
      <c r="C29" s="95" t="s">
        <v>12</v>
      </c>
      <c r="D29" s="104" t="s">
        <v>9</v>
      </c>
      <c r="E29" s="55">
        <v>6.8</v>
      </c>
      <c r="F29" s="56">
        <v>3221</v>
      </c>
      <c r="G29" s="101" t="s">
        <v>75</v>
      </c>
      <c r="K29" s="54" t="s">
        <v>40</v>
      </c>
    </row>
    <row r="30" spans="1:11" s="54" customFormat="1" x14ac:dyDescent="0.25">
      <c r="A30" s="101" t="s">
        <v>195</v>
      </c>
      <c r="B30" s="99" t="s">
        <v>232</v>
      </c>
      <c r="C30" s="95" t="s">
        <v>12</v>
      </c>
      <c r="D30" s="104" t="s">
        <v>9</v>
      </c>
      <c r="E30" s="55">
        <v>53.21</v>
      </c>
      <c r="F30" s="56">
        <v>3221</v>
      </c>
      <c r="G30" s="101" t="s">
        <v>75</v>
      </c>
      <c r="I30" s="54" t="s">
        <v>40</v>
      </c>
      <c r="J30" s="54" t="s">
        <v>40</v>
      </c>
    </row>
    <row r="31" spans="1:11" s="54" customFormat="1" x14ac:dyDescent="0.25">
      <c r="A31" s="101" t="s">
        <v>233</v>
      </c>
      <c r="B31" s="99" t="s">
        <v>234</v>
      </c>
      <c r="C31" s="95" t="s">
        <v>10</v>
      </c>
      <c r="D31" s="104" t="s">
        <v>9</v>
      </c>
      <c r="E31" s="55">
        <v>39.79</v>
      </c>
      <c r="F31" s="56">
        <v>3221</v>
      </c>
      <c r="G31" s="101" t="s">
        <v>75</v>
      </c>
    </row>
    <row r="32" spans="1:11" s="54" customFormat="1" hidden="1" x14ac:dyDescent="0.25">
      <c r="A32" s="101" t="s">
        <v>179</v>
      </c>
      <c r="B32" s="99" t="s">
        <v>180</v>
      </c>
      <c r="C32" s="95" t="s">
        <v>10</v>
      </c>
      <c r="D32" s="113" t="s">
        <v>9</v>
      </c>
      <c r="E32" s="55"/>
      <c r="F32" s="56">
        <v>3221</v>
      </c>
      <c r="G32" s="101" t="s">
        <v>75</v>
      </c>
    </row>
    <row r="33" spans="1:11" s="54" customFormat="1" x14ac:dyDescent="0.25">
      <c r="A33" s="101" t="s">
        <v>185</v>
      </c>
      <c r="B33" s="60" t="s">
        <v>23</v>
      </c>
      <c r="C33" s="95" t="s">
        <v>10</v>
      </c>
      <c r="D33" s="113" t="s">
        <v>9</v>
      </c>
      <c r="E33" s="55">
        <v>162.44</v>
      </c>
      <c r="F33" s="56">
        <v>3221</v>
      </c>
      <c r="G33" s="101" t="s">
        <v>186</v>
      </c>
    </row>
    <row r="34" spans="1:11" s="54" customFormat="1" x14ac:dyDescent="0.25">
      <c r="A34" s="101" t="s">
        <v>202</v>
      </c>
      <c r="B34" s="98">
        <v>31869636818</v>
      </c>
      <c r="C34" s="96" t="s">
        <v>12</v>
      </c>
      <c r="D34" s="18" t="s">
        <v>9</v>
      </c>
      <c r="E34" s="55">
        <v>2.1</v>
      </c>
      <c r="F34" s="56">
        <v>3221</v>
      </c>
      <c r="G34" s="17" t="s">
        <v>203</v>
      </c>
    </row>
    <row r="35" spans="1:11" ht="13.5" customHeight="1" x14ac:dyDescent="0.25">
      <c r="A35" s="107" t="s">
        <v>82</v>
      </c>
      <c r="B35" s="108">
        <v>23164877659</v>
      </c>
      <c r="C35" s="104" t="s">
        <v>83</v>
      </c>
      <c r="D35" s="109" t="s">
        <v>9</v>
      </c>
      <c r="E35" s="110">
        <f>223.63+292+424+220.63</f>
        <v>1160.26</v>
      </c>
      <c r="F35" s="111">
        <v>3221</v>
      </c>
      <c r="G35" s="17" t="s">
        <v>203</v>
      </c>
      <c r="H35" s="54"/>
      <c r="I35" s="54"/>
    </row>
    <row r="36" spans="1:11" ht="13.5" customHeight="1" x14ac:dyDescent="0.25">
      <c r="A36" s="107" t="s">
        <v>225</v>
      </c>
      <c r="B36" s="155" t="s">
        <v>23</v>
      </c>
      <c r="C36" s="104" t="s">
        <v>23</v>
      </c>
      <c r="D36" s="109" t="s">
        <v>9</v>
      </c>
      <c r="E36" s="110">
        <v>79.349999999999994</v>
      </c>
      <c r="F36" s="111">
        <v>3221</v>
      </c>
      <c r="G36" s="17" t="s">
        <v>203</v>
      </c>
      <c r="H36" s="54"/>
      <c r="I36" s="54"/>
    </row>
    <row r="37" spans="1:11" x14ac:dyDescent="0.25">
      <c r="A37" s="130" t="s">
        <v>13</v>
      </c>
      <c r="B37" s="131"/>
      <c r="C37" s="131"/>
      <c r="D37" s="132"/>
      <c r="E37" s="25">
        <f>SUM(E25:E36)</f>
        <v>2379.91</v>
      </c>
      <c r="F37" s="146"/>
      <c r="G37" s="146"/>
      <c r="H37" s="54"/>
      <c r="I37" s="54"/>
    </row>
    <row r="38" spans="1:11" hidden="1" x14ac:dyDescent="0.25">
      <c r="A38" s="61" t="s">
        <v>109</v>
      </c>
      <c r="B38" s="90">
        <v>29851677029</v>
      </c>
      <c r="C38" s="91" t="s">
        <v>12</v>
      </c>
      <c r="D38" s="18" t="s">
        <v>9</v>
      </c>
      <c r="E38" s="23"/>
      <c r="F38" s="82">
        <v>3222</v>
      </c>
      <c r="G38" s="17" t="s">
        <v>80</v>
      </c>
      <c r="H38" s="54"/>
      <c r="I38" s="54"/>
    </row>
    <row r="39" spans="1:11" x14ac:dyDescent="0.25">
      <c r="A39" s="61" t="s">
        <v>235</v>
      </c>
      <c r="B39" s="122">
        <v>29362779669</v>
      </c>
      <c r="C39" s="91" t="s">
        <v>12</v>
      </c>
      <c r="D39" s="18" t="s">
        <v>9</v>
      </c>
      <c r="E39" s="23">
        <v>230.1</v>
      </c>
      <c r="F39" s="122">
        <v>3222</v>
      </c>
      <c r="G39" s="17" t="s">
        <v>80</v>
      </c>
      <c r="H39" s="54"/>
      <c r="I39" s="54"/>
    </row>
    <row r="40" spans="1:11" hidden="1" x14ac:dyDescent="0.25">
      <c r="A40" s="61" t="s">
        <v>149</v>
      </c>
      <c r="B40" s="93">
        <v>77290621540</v>
      </c>
      <c r="C40" s="91" t="s">
        <v>12</v>
      </c>
      <c r="D40" s="18" t="s">
        <v>9</v>
      </c>
      <c r="E40" s="23" t="s">
        <v>40</v>
      </c>
      <c r="F40" s="93">
        <v>3222</v>
      </c>
      <c r="G40" s="17" t="s">
        <v>80</v>
      </c>
      <c r="H40" s="54"/>
      <c r="I40" s="54" t="s">
        <v>40</v>
      </c>
    </row>
    <row r="41" spans="1:11" hidden="1" x14ac:dyDescent="0.25">
      <c r="A41" s="61" t="s">
        <v>138</v>
      </c>
      <c r="B41" s="97" t="s">
        <v>139</v>
      </c>
      <c r="C41" s="91" t="s">
        <v>12</v>
      </c>
      <c r="D41" s="18" t="s">
        <v>9</v>
      </c>
      <c r="E41" s="23"/>
      <c r="F41" s="24">
        <v>3222</v>
      </c>
      <c r="G41" s="17" t="s">
        <v>80</v>
      </c>
      <c r="H41" s="54"/>
      <c r="I41" s="54"/>
    </row>
    <row r="42" spans="1:11" x14ac:dyDescent="0.25">
      <c r="A42" s="61" t="s">
        <v>187</v>
      </c>
      <c r="B42" s="97" t="s">
        <v>238</v>
      </c>
      <c r="C42" s="91" t="s">
        <v>12</v>
      </c>
      <c r="D42" s="18" t="s">
        <v>9</v>
      </c>
      <c r="E42" s="23">
        <v>64.75</v>
      </c>
      <c r="F42" s="24">
        <v>3222</v>
      </c>
      <c r="G42" s="17" t="s">
        <v>80</v>
      </c>
      <c r="H42" s="54"/>
      <c r="I42" s="54"/>
    </row>
    <row r="43" spans="1:11" ht="15.75" customHeight="1" x14ac:dyDescent="0.25">
      <c r="A43" s="61" t="s">
        <v>236</v>
      </c>
      <c r="B43" s="97" t="s">
        <v>237</v>
      </c>
      <c r="C43" s="91" t="s">
        <v>12</v>
      </c>
      <c r="D43" s="18" t="s">
        <v>9</v>
      </c>
      <c r="E43" s="23">
        <v>38.6</v>
      </c>
      <c r="F43" s="24">
        <v>3222</v>
      </c>
      <c r="G43" s="17" t="s">
        <v>80</v>
      </c>
      <c r="H43" s="54"/>
      <c r="I43" s="54"/>
    </row>
    <row r="44" spans="1:11" x14ac:dyDescent="0.25">
      <c r="A44" s="61" t="s">
        <v>239</v>
      </c>
      <c r="B44" s="97" t="s">
        <v>240</v>
      </c>
      <c r="C44" s="91" t="s">
        <v>12</v>
      </c>
      <c r="D44" s="18" t="s">
        <v>9</v>
      </c>
      <c r="E44" s="23">
        <f>54.2+28.9+260</f>
        <v>343.1</v>
      </c>
      <c r="F44" s="24">
        <v>3222</v>
      </c>
      <c r="G44" s="17" t="s">
        <v>80</v>
      </c>
      <c r="H44" s="54"/>
      <c r="I44" s="54"/>
    </row>
    <row r="45" spans="1:11" hidden="1" x14ac:dyDescent="0.25">
      <c r="A45" s="61" t="s">
        <v>157</v>
      </c>
      <c r="B45" s="26" t="s">
        <v>23</v>
      </c>
      <c r="C45" s="91" t="s">
        <v>23</v>
      </c>
      <c r="D45" s="21" t="s">
        <v>9</v>
      </c>
      <c r="E45" s="23"/>
      <c r="F45" s="24">
        <v>3222</v>
      </c>
      <c r="G45" s="17" t="s">
        <v>80</v>
      </c>
      <c r="H45" s="54"/>
      <c r="I45" s="54"/>
    </row>
    <row r="46" spans="1:11" hidden="1" x14ac:dyDescent="0.25">
      <c r="A46" s="61" t="s">
        <v>181</v>
      </c>
      <c r="B46" s="26" t="s">
        <v>23</v>
      </c>
      <c r="C46" s="91" t="s">
        <v>23</v>
      </c>
      <c r="D46" s="21" t="s">
        <v>9</v>
      </c>
      <c r="E46" s="23"/>
      <c r="F46" s="24">
        <v>3222</v>
      </c>
      <c r="G46" s="17" t="s">
        <v>80</v>
      </c>
      <c r="H46" s="54"/>
      <c r="I46" s="54"/>
    </row>
    <row r="47" spans="1:11" hidden="1" x14ac:dyDescent="0.25">
      <c r="A47" s="61" t="s">
        <v>154</v>
      </c>
      <c r="B47" s="97" t="s">
        <v>182</v>
      </c>
      <c r="C47" s="91" t="s">
        <v>155</v>
      </c>
      <c r="D47" s="18" t="s">
        <v>9</v>
      </c>
      <c r="E47" s="23"/>
      <c r="F47" s="24">
        <v>3222</v>
      </c>
      <c r="G47" s="17" t="s">
        <v>80</v>
      </c>
      <c r="H47" s="54"/>
      <c r="I47" s="54"/>
    </row>
    <row r="48" spans="1:11" ht="14.25" hidden="1" customHeight="1" x14ac:dyDescent="0.25">
      <c r="A48" s="92" t="s">
        <v>11</v>
      </c>
      <c r="B48" s="98">
        <v>31869636818</v>
      </c>
      <c r="C48" s="96" t="s">
        <v>12</v>
      </c>
      <c r="D48" s="18" t="s">
        <v>9</v>
      </c>
      <c r="E48" s="23"/>
      <c r="F48" s="24">
        <v>3222</v>
      </c>
      <c r="G48" s="17" t="s">
        <v>80</v>
      </c>
      <c r="H48" s="54"/>
      <c r="I48" s="54"/>
      <c r="K48" t="s">
        <v>40</v>
      </c>
    </row>
    <row r="49" spans="1:12" x14ac:dyDescent="0.25">
      <c r="A49" s="130" t="s">
        <v>88</v>
      </c>
      <c r="B49" s="131"/>
      <c r="C49" s="131"/>
      <c r="D49" s="132"/>
      <c r="E49" s="25">
        <f>SUM(E38:E48)</f>
        <v>676.55000000000007</v>
      </c>
      <c r="F49" s="146"/>
      <c r="G49" s="146"/>
      <c r="H49" s="54"/>
      <c r="I49" s="54"/>
      <c r="L49" t="s">
        <v>40</v>
      </c>
    </row>
    <row r="50" spans="1:12" ht="14.25" customHeight="1" x14ac:dyDescent="0.25">
      <c r="A50" s="17" t="s">
        <v>14</v>
      </c>
      <c r="B50" s="22">
        <v>43965974818</v>
      </c>
      <c r="C50" s="77" t="s">
        <v>10</v>
      </c>
      <c r="D50" s="18" t="s">
        <v>9</v>
      </c>
      <c r="E50" s="19">
        <v>1944.05</v>
      </c>
      <c r="F50" s="17">
        <v>3223</v>
      </c>
      <c r="G50" s="17" t="s">
        <v>15</v>
      </c>
      <c r="H50" s="54"/>
      <c r="I50" s="54"/>
    </row>
    <row r="51" spans="1:12" x14ac:dyDescent="0.25">
      <c r="A51" s="130" t="s">
        <v>16</v>
      </c>
      <c r="B51" s="131"/>
      <c r="C51" s="131"/>
      <c r="D51" s="132"/>
      <c r="E51" s="25">
        <f>E50</f>
        <v>1944.05</v>
      </c>
      <c r="F51" s="146"/>
      <c r="G51" s="146"/>
      <c r="H51" s="54"/>
      <c r="I51" s="54" t="s">
        <v>40</v>
      </c>
    </row>
    <row r="52" spans="1:12" x14ac:dyDescent="0.25">
      <c r="A52" s="61" t="s">
        <v>123</v>
      </c>
      <c r="B52" s="26">
        <v>70571833346</v>
      </c>
      <c r="C52" s="91" t="s">
        <v>124</v>
      </c>
      <c r="D52" s="21" t="s">
        <v>9</v>
      </c>
      <c r="E52" s="23">
        <v>63.81</v>
      </c>
      <c r="F52" s="27">
        <v>3224</v>
      </c>
      <c r="G52" s="28" t="s">
        <v>17</v>
      </c>
      <c r="H52" s="54"/>
      <c r="I52" s="54"/>
    </row>
    <row r="53" spans="1:12" hidden="1" x14ac:dyDescent="0.25">
      <c r="A53" s="61" t="s">
        <v>156</v>
      </c>
      <c r="B53" s="26">
        <v>15280395422</v>
      </c>
      <c r="C53" s="91" t="s">
        <v>12</v>
      </c>
      <c r="D53" s="21" t="s">
        <v>9</v>
      </c>
      <c r="E53" s="23"/>
      <c r="F53" s="27">
        <v>3224</v>
      </c>
      <c r="G53" s="28" t="s">
        <v>17</v>
      </c>
      <c r="H53" s="54"/>
      <c r="I53" s="54"/>
      <c r="J53" t="s">
        <v>40</v>
      </c>
    </row>
    <row r="54" spans="1:12" x14ac:dyDescent="0.25">
      <c r="A54" s="17" t="s">
        <v>204</v>
      </c>
      <c r="B54" s="64">
        <v>73660371074</v>
      </c>
      <c r="C54" s="77" t="s">
        <v>205</v>
      </c>
      <c r="D54" s="21" t="s">
        <v>9</v>
      </c>
      <c r="E54" s="23">
        <v>26.56</v>
      </c>
      <c r="F54" s="27">
        <v>3224</v>
      </c>
      <c r="G54" s="28" t="s">
        <v>17</v>
      </c>
      <c r="H54" s="54"/>
      <c r="I54" s="54"/>
    </row>
    <row r="55" spans="1:12" hidden="1" x14ac:dyDescent="0.25">
      <c r="A55" s="61" t="s">
        <v>128</v>
      </c>
      <c r="B55" s="26">
        <v>71642207963</v>
      </c>
      <c r="C55" s="26" t="s">
        <v>10</v>
      </c>
      <c r="D55" s="21" t="s">
        <v>9</v>
      </c>
      <c r="E55" s="23"/>
      <c r="F55" s="27">
        <v>3324</v>
      </c>
      <c r="G55" s="28" t="s">
        <v>17</v>
      </c>
      <c r="H55" s="54"/>
      <c r="I55" s="54"/>
    </row>
    <row r="56" spans="1:12" hidden="1" x14ac:dyDescent="0.25">
      <c r="A56" s="61" t="s">
        <v>129</v>
      </c>
      <c r="B56" s="26">
        <v>99929630012</v>
      </c>
      <c r="C56" s="26" t="s">
        <v>12</v>
      </c>
      <c r="D56" s="21" t="s">
        <v>9</v>
      </c>
      <c r="E56" s="23"/>
      <c r="F56" s="27">
        <v>3224</v>
      </c>
      <c r="G56" s="28" t="s">
        <v>17</v>
      </c>
      <c r="H56" s="54"/>
      <c r="I56" s="54"/>
    </row>
    <row r="57" spans="1:12" x14ac:dyDescent="0.25">
      <c r="A57" s="130" t="s">
        <v>18</v>
      </c>
      <c r="B57" s="131"/>
      <c r="C57" s="131"/>
      <c r="D57" s="132"/>
      <c r="E57" s="25">
        <f>SUM(E52:E56)</f>
        <v>90.37</v>
      </c>
      <c r="F57" s="146"/>
      <c r="G57" s="146"/>
      <c r="H57" s="54"/>
      <c r="I57" s="54"/>
    </row>
    <row r="58" spans="1:12" ht="13.5" customHeight="1" x14ac:dyDescent="0.25">
      <c r="A58" s="61" t="s">
        <v>128</v>
      </c>
      <c r="B58" s="26">
        <v>71642207963</v>
      </c>
      <c r="C58" s="26" t="s">
        <v>10</v>
      </c>
      <c r="D58" s="21" t="s">
        <v>9</v>
      </c>
      <c r="E58" s="23">
        <v>164.9</v>
      </c>
      <c r="F58" s="82">
        <v>3225</v>
      </c>
      <c r="G58" s="21" t="s">
        <v>107</v>
      </c>
      <c r="H58" s="54"/>
      <c r="I58" s="54"/>
    </row>
    <row r="59" spans="1:12" hidden="1" x14ac:dyDescent="0.25">
      <c r="A59" s="61" t="s">
        <v>140</v>
      </c>
      <c r="B59" s="26">
        <v>21523879111</v>
      </c>
      <c r="C59" s="26" t="s">
        <v>141</v>
      </c>
      <c r="D59" s="18" t="s">
        <v>9</v>
      </c>
      <c r="E59" s="23"/>
      <c r="F59" s="82">
        <v>3225</v>
      </c>
      <c r="G59" s="21" t="s">
        <v>107</v>
      </c>
      <c r="H59" s="54"/>
      <c r="I59" s="54"/>
    </row>
    <row r="60" spans="1:12" x14ac:dyDescent="0.25">
      <c r="A60" s="130" t="s">
        <v>114</v>
      </c>
      <c r="B60" s="131"/>
      <c r="C60" s="131"/>
      <c r="D60" s="132"/>
      <c r="E60" s="25">
        <f>SUM(E58:E59)</f>
        <v>164.9</v>
      </c>
      <c r="F60" s="146"/>
      <c r="G60" s="146"/>
      <c r="H60" s="54"/>
      <c r="I60" s="54"/>
    </row>
    <row r="61" spans="1:12" x14ac:dyDescent="0.25">
      <c r="A61" s="144" t="s">
        <v>19</v>
      </c>
      <c r="B61" s="145"/>
      <c r="C61" s="145"/>
      <c r="D61" s="67"/>
      <c r="E61" s="68">
        <f>E51+E49+E37+E60+E57</f>
        <v>5255.78</v>
      </c>
      <c r="F61" s="69"/>
      <c r="G61" s="70"/>
    </row>
    <row r="62" spans="1:12" x14ac:dyDescent="0.25">
      <c r="A62" s="17" t="s">
        <v>22</v>
      </c>
      <c r="B62" s="64">
        <v>85821130368</v>
      </c>
      <c r="C62" s="77" t="s">
        <v>10</v>
      </c>
      <c r="D62" s="18" t="s">
        <v>9</v>
      </c>
      <c r="E62" s="23">
        <f>64.7+9.16</f>
        <v>73.86</v>
      </c>
      <c r="F62" s="17">
        <v>3231</v>
      </c>
      <c r="G62" s="17" t="s">
        <v>21</v>
      </c>
    </row>
    <row r="63" spans="1:12" x14ac:dyDescent="0.25">
      <c r="A63" s="17" t="s">
        <v>20</v>
      </c>
      <c r="B63" s="64">
        <v>81793146560</v>
      </c>
      <c r="C63" s="77" t="s">
        <v>10</v>
      </c>
      <c r="D63" s="18" t="s">
        <v>9</v>
      </c>
      <c r="E63" s="23">
        <v>9.9</v>
      </c>
      <c r="F63" s="17">
        <v>3231</v>
      </c>
      <c r="G63" s="17" t="s">
        <v>21</v>
      </c>
    </row>
    <row r="64" spans="1:12" x14ac:dyDescent="0.25">
      <c r="A64" s="17" t="s">
        <v>142</v>
      </c>
      <c r="B64" s="64">
        <v>29524210204</v>
      </c>
      <c r="C64" s="77" t="s">
        <v>10</v>
      </c>
      <c r="D64" s="18" t="s">
        <v>9</v>
      </c>
      <c r="E64" s="23">
        <v>184.71</v>
      </c>
      <c r="F64" s="17">
        <v>3231</v>
      </c>
      <c r="G64" s="17" t="s">
        <v>21</v>
      </c>
      <c r="H64" t="s">
        <v>40</v>
      </c>
    </row>
    <row r="65" spans="1:12" hidden="1" x14ac:dyDescent="0.25">
      <c r="A65" s="17" t="s">
        <v>81</v>
      </c>
      <c r="B65" s="63" t="s">
        <v>89</v>
      </c>
      <c r="C65" s="77" t="s">
        <v>12</v>
      </c>
      <c r="D65" s="18" t="s">
        <v>9</v>
      </c>
      <c r="E65" s="23"/>
      <c r="F65" s="17">
        <v>3231</v>
      </c>
      <c r="G65" s="17" t="s">
        <v>72</v>
      </c>
    </row>
    <row r="66" spans="1:12" hidden="1" x14ac:dyDescent="0.25">
      <c r="A66" s="17" t="s">
        <v>97</v>
      </c>
      <c r="B66" s="63" t="s">
        <v>100</v>
      </c>
      <c r="C66" s="77" t="s">
        <v>10</v>
      </c>
      <c r="D66" s="18" t="s">
        <v>9</v>
      </c>
      <c r="E66" s="23"/>
      <c r="F66" s="17">
        <v>3231</v>
      </c>
      <c r="G66" s="17" t="s">
        <v>98</v>
      </c>
    </row>
    <row r="67" spans="1:12" x14ac:dyDescent="0.25">
      <c r="A67" s="17" t="s">
        <v>49</v>
      </c>
      <c r="B67" s="79" t="s">
        <v>23</v>
      </c>
      <c r="C67" s="77" t="s">
        <v>23</v>
      </c>
      <c r="D67" s="18" t="s">
        <v>9</v>
      </c>
      <c r="E67" s="23">
        <v>18.170000000000002</v>
      </c>
      <c r="F67" s="17">
        <v>3231</v>
      </c>
      <c r="G67" s="17" t="s">
        <v>21</v>
      </c>
    </row>
    <row r="68" spans="1:12" x14ac:dyDescent="0.25">
      <c r="A68" s="130" t="s">
        <v>24</v>
      </c>
      <c r="B68" s="131"/>
      <c r="C68" s="131"/>
      <c r="D68" s="132"/>
      <c r="E68" s="25">
        <f>SUM(E62:E67)</f>
        <v>286.64000000000004</v>
      </c>
      <c r="F68" s="146"/>
      <c r="G68" s="146"/>
      <c r="I68" t="s">
        <v>40</v>
      </c>
    </row>
    <row r="69" spans="1:12" hidden="1" x14ac:dyDescent="0.25">
      <c r="A69" s="21" t="s">
        <v>183</v>
      </c>
      <c r="B69" s="26">
        <v>96320385428</v>
      </c>
      <c r="C69" s="26" t="s">
        <v>124</v>
      </c>
      <c r="D69" s="18" t="s">
        <v>9</v>
      </c>
      <c r="E69" s="23"/>
      <c r="F69" s="93">
        <v>3232</v>
      </c>
      <c r="G69" s="21" t="s">
        <v>148</v>
      </c>
    </row>
    <row r="70" spans="1:12" x14ac:dyDescent="0.25">
      <c r="A70" s="21" t="s">
        <v>196</v>
      </c>
      <c r="B70" s="26" t="s">
        <v>23</v>
      </c>
      <c r="C70" s="26" t="s">
        <v>23</v>
      </c>
      <c r="D70" s="18" t="s">
        <v>9</v>
      </c>
      <c r="E70" s="23">
        <v>632.51</v>
      </c>
      <c r="F70" s="118">
        <v>3232</v>
      </c>
      <c r="G70" s="21" t="s">
        <v>70</v>
      </c>
    </row>
    <row r="71" spans="1:12" x14ac:dyDescent="0.25">
      <c r="A71" s="21" t="s">
        <v>90</v>
      </c>
      <c r="B71" s="26" t="s">
        <v>23</v>
      </c>
      <c r="C71" s="26" t="s">
        <v>23</v>
      </c>
      <c r="D71" s="18" t="s">
        <v>9</v>
      </c>
      <c r="E71" s="23">
        <v>280</v>
      </c>
      <c r="F71" s="57">
        <v>3232</v>
      </c>
      <c r="G71" s="21" t="s">
        <v>70</v>
      </c>
    </row>
    <row r="72" spans="1:12" x14ac:dyDescent="0.25">
      <c r="A72" s="130" t="s">
        <v>69</v>
      </c>
      <c r="B72" s="131"/>
      <c r="C72" s="131"/>
      <c r="D72" s="132"/>
      <c r="E72" s="25">
        <f>SUM(E69:E71)</f>
        <v>912.51</v>
      </c>
      <c r="F72" s="146"/>
      <c r="G72" s="146"/>
    </row>
    <row r="73" spans="1:12" hidden="1" x14ac:dyDescent="0.25">
      <c r="A73" s="17" t="s">
        <v>25</v>
      </c>
      <c r="B73" s="64">
        <v>68419124305</v>
      </c>
      <c r="C73" s="77" t="s">
        <v>10</v>
      </c>
      <c r="D73" s="18" t="s">
        <v>9</v>
      </c>
      <c r="E73" s="23"/>
      <c r="F73" s="20">
        <v>3233</v>
      </c>
      <c r="G73" s="24" t="s">
        <v>206</v>
      </c>
    </row>
    <row r="74" spans="1:12" hidden="1" x14ac:dyDescent="0.25">
      <c r="A74" s="101" t="s">
        <v>74</v>
      </c>
      <c r="B74" s="99" t="s">
        <v>79</v>
      </c>
      <c r="C74" s="95" t="s">
        <v>12</v>
      </c>
      <c r="D74" s="104" t="s">
        <v>9</v>
      </c>
      <c r="E74" s="23"/>
      <c r="F74" s="20">
        <v>3233</v>
      </c>
      <c r="G74" s="24" t="s">
        <v>206</v>
      </c>
      <c r="H74" t="s">
        <v>40</v>
      </c>
    </row>
    <row r="75" spans="1:12" hidden="1" x14ac:dyDescent="0.25">
      <c r="A75" s="130" t="s">
        <v>26</v>
      </c>
      <c r="B75" s="131"/>
      <c r="C75" s="131"/>
      <c r="D75" s="132"/>
      <c r="E75" s="25">
        <f>SUM(E73:E74)</f>
        <v>0</v>
      </c>
      <c r="F75" s="146"/>
      <c r="G75" s="146"/>
    </row>
    <row r="76" spans="1:12" hidden="1" x14ac:dyDescent="0.25">
      <c r="A76" s="17" t="s">
        <v>29</v>
      </c>
      <c r="B76" s="100">
        <v>38812451417</v>
      </c>
      <c r="C76" s="77" t="s">
        <v>12</v>
      </c>
      <c r="D76" s="18" t="s">
        <v>9</v>
      </c>
      <c r="E76" s="23"/>
      <c r="F76" s="24">
        <v>3234</v>
      </c>
      <c r="G76" s="17" t="s">
        <v>28</v>
      </c>
    </row>
    <row r="77" spans="1:12" x14ac:dyDescent="0.25">
      <c r="A77" s="17" t="s">
        <v>30</v>
      </c>
      <c r="B77" s="64">
        <v>56826138353</v>
      </c>
      <c r="C77" s="77" t="s">
        <v>12</v>
      </c>
      <c r="D77" s="18" t="s">
        <v>9</v>
      </c>
      <c r="E77" s="23">
        <f>54.15</f>
        <v>54.15</v>
      </c>
      <c r="F77" s="24">
        <v>3234</v>
      </c>
      <c r="G77" s="20" t="s">
        <v>31</v>
      </c>
    </row>
    <row r="78" spans="1:12" x14ac:dyDescent="0.25">
      <c r="A78" s="17" t="s">
        <v>32</v>
      </c>
      <c r="B78" s="64">
        <v>78755598868</v>
      </c>
      <c r="C78" s="77" t="s">
        <v>12</v>
      </c>
      <c r="D78" s="18" t="s">
        <v>9</v>
      </c>
      <c r="E78" s="23">
        <v>170.2</v>
      </c>
      <c r="F78" s="24">
        <v>3234</v>
      </c>
      <c r="G78" s="17" t="s">
        <v>33</v>
      </c>
    </row>
    <row r="79" spans="1:12" x14ac:dyDescent="0.25">
      <c r="A79" s="17" t="s">
        <v>34</v>
      </c>
      <c r="B79" s="64">
        <v>44813350399</v>
      </c>
      <c r="C79" s="77" t="s">
        <v>35</v>
      </c>
      <c r="D79" s="18" t="s">
        <v>9</v>
      </c>
      <c r="E79" s="23">
        <v>9.89</v>
      </c>
      <c r="F79" s="24">
        <v>3234</v>
      </c>
      <c r="G79" s="17" t="s">
        <v>28</v>
      </c>
      <c r="L79" t="s">
        <v>40</v>
      </c>
    </row>
    <row r="80" spans="1:12" x14ac:dyDescent="0.25">
      <c r="A80" s="17" t="s">
        <v>38</v>
      </c>
      <c r="B80" s="64">
        <v>84400309496</v>
      </c>
      <c r="C80" s="89" t="s">
        <v>27</v>
      </c>
      <c r="D80" s="18" t="s">
        <v>9</v>
      </c>
      <c r="E80" s="23">
        <v>9.3699999999999992</v>
      </c>
      <c r="F80" s="24">
        <v>3234</v>
      </c>
      <c r="G80" s="17" t="s">
        <v>33</v>
      </c>
    </row>
    <row r="81" spans="1:12" x14ac:dyDescent="0.25">
      <c r="A81" s="17" t="s">
        <v>101</v>
      </c>
      <c r="B81" s="63" t="s">
        <v>143</v>
      </c>
      <c r="C81" s="89" t="s">
        <v>27</v>
      </c>
      <c r="D81" s="18" t="s">
        <v>9</v>
      </c>
      <c r="E81" s="58">
        <v>31.24</v>
      </c>
      <c r="F81" s="24">
        <v>3234</v>
      </c>
      <c r="G81" s="17" t="s">
        <v>33</v>
      </c>
      <c r="L81" t="s">
        <v>40</v>
      </c>
    </row>
    <row r="82" spans="1:12" x14ac:dyDescent="0.25">
      <c r="A82" s="17" t="s">
        <v>86</v>
      </c>
      <c r="B82" s="64">
        <v>68135834029</v>
      </c>
      <c r="C82" s="89" t="s">
        <v>12</v>
      </c>
      <c r="D82" s="18" t="s">
        <v>9</v>
      </c>
      <c r="E82" s="58">
        <v>33.28</v>
      </c>
      <c r="F82" s="24">
        <v>3234</v>
      </c>
      <c r="G82" s="17" t="s">
        <v>33</v>
      </c>
      <c r="L82" t="s">
        <v>40</v>
      </c>
    </row>
    <row r="83" spans="1:12" x14ac:dyDescent="0.25">
      <c r="A83" s="130" t="s">
        <v>36</v>
      </c>
      <c r="B83" s="131"/>
      <c r="C83" s="131"/>
      <c r="D83" s="131"/>
      <c r="E83" s="32">
        <f>SUM(E76:E82)</f>
        <v>308.13</v>
      </c>
      <c r="F83" s="25"/>
      <c r="G83" s="29"/>
    </row>
    <row r="84" spans="1:12" x14ac:dyDescent="0.25">
      <c r="A84" s="17" t="s">
        <v>38</v>
      </c>
      <c r="B84" s="22">
        <v>84400309496</v>
      </c>
      <c r="C84" s="89" t="s">
        <v>27</v>
      </c>
      <c r="D84" s="18" t="s">
        <v>9</v>
      </c>
      <c r="E84" s="23">
        <v>86.76</v>
      </c>
      <c r="F84" s="17">
        <v>3235</v>
      </c>
      <c r="G84" s="17" t="s">
        <v>37</v>
      </c>
    </row>
    <row r="85" spans="1:12" x14ac:dyDescent="0.25">
      <c r="A85" s="17" t="s">
        <v>87</v>
      </c>
      <c r="B85" s="22">
        <v>86181644759</v>
      </c>
      <c r="C85" s="89" t="s">
        <v>12</v>
      </c>
      <c r="D85" s="18" t="s">
        <v>9</v>
      </c>
      <c r="E85" s="23">
        <v>500</v>
      </c>
      <c r="F85" s="17">
        <v>3235</v>
      </c>
      <c r="G85" s="17" t="s">
        <v>37</v>
      </c>
    </row>
    <row r="86" spans="1:12" x14ac:dyDescent="0.25">
      <c r="A86" s="17" t="s">
        <v>39</v>
      </c>
      <c r="B86" s="22">
        <v>25781343234</v>
      </c>
      <c r="C86" s="89" t="s">
        <v>12</v>
      </c>
      <c r="D86" s="18" t="s">
        <v>9</v>
      </c>
      <c r="E86" s="23">
        <v>2173.12</v>
      </c>
      <c r="F86" s="17">
        <v>3235</v>
      </c>
      <c r="G86" s="17" t="s">
        <v>37</v>
      </c>
      <c r="I86" t="s">
        <v>40</v>
      </c>
      <c r="L86" t="s">
        <v>40</v>
      </c>
    </row>
    <row r="87" spans="1:12" x14ac:dyDescent="0.25">
      <c r="A87" s="130" t="s">
        <v>42</v>
      </c>
      <c r="B87" s="131"/>
      <c r="C87" s="131"/>
      <c r="D87" s="131"/>
      <c r="E87" s="32">
        <f>SUM(E84:E86)</f>
        <v>2759.88</v>
      </c>
      <c r="F87" s="33"/>
      <c r="G87" s="33"/>
    </row>
    <row r="88" spans="1:12" hidden="1" x14ac:dyDescent="0.25">
      <c r="A88" s="17" t="s">
        <v>162</v>
      </c>
      <c r="B88" s="64">
        <v>18742666873</v>
      </c>
      <c r="C88" s="112" t="s">
        <v>10</v>
      </c>
      <c r="D88" s="18" t="s">
        <v>9</v>
      </c>
      <c r="E88" s="23"/>
      <c r="F88" s="17">
        <v>3236</v>
      </c>
      <c r="G88" s="17" t="s">
        <v>161</v>
      </c>
    </row>
    <row r="89" spans="1:12" hidden="1" x14ac:dyDescent="0.25">
      <c r="A89" s="130" t="s">
        <v>42</v>
      </c>
      <c r="B89" s="131"/>
      <c r="C89" s="131"/>
      <c r="D89" s="131"/>
      <c r="E89" s="32">
        <f>E88</f>
        <v>0</v>
      </c>
      <c r="F89" s="33"/>
      <c r="G89" s="33"/>
    </row>
    <row r="90" spans="1:12" x14ac:dyDescent="0.25">
      <c r="A90" s="17" t="s">
        <v>71</v>
      </c>
      <c r="B90" s="120">
        <v>82888704837</v>
      </c>
      <c r="C90" s="77" t="s">
        <v>12</v>
      </c>
      <c r="D90" s="18" t="s">
        <v>9</v>
      </c>
      <c r="E90" s="23">
        <v>34.840000000000003</v>
      </c>
      <c r="F90" s="17">
        <v>3237</v>
      </c>
      <c r="G90" s="17" t="s">
        <v>43</v>
      </c>
    </row>
    <row r="91" spans="1:12" x14ac:dyDescent="0.25">
      <c r="A91" s="17" t="s">
        <v>116</v>
      </c>
      <c r="B91" s="26" t="s">
        <v>23</v>
      </c>
      <c r="C91" s="26" t="s">
        <v>23</v>
      </c>
      <c r="D91" s="18" t="s">
        <v>9</v>
      </c>
      <c r="E91" s="23">
        <v>158.07</v>
      </c>
      <c r="F91" s="17">
        <v>3237</v>
      </c>
      <c r="G91" s="17" t="s">
        <v>78</v>
      </c>
    </row>
    <row r="92" spans="1:12" x14ac:dyDescent="0.25">
      <c r="A92" s="17" t="s">
        <v>221</v>
      </c>
      <c r="B92" s="26" t="s">
        <v>23</v>
      </c>
      <c r="C92" s="26" t="s">
        <v>23</v>
      </c>
      <c r="D92" s="18" t="s">
        <v>9</v>
      </c>
      <c r="E92" s="58">
        <v>294.79000000000002</v>
      </c>
      <c r="F92" s="17">
        <v>3237</v>
      </c>
      <c r="G92" s="17" t="s">
        <v>78</v>
      </c>
    </row>
    <row r="93" spans="1:12" x14ac:dyDescent="0.25">
      <c r="A93" s="17" t="s">
        <v>117</v>
      </c>
      <c r="B93" s="26" t="s">
        <v>23</v>
      </c>
      <c r="C93" s="26" t="s">
        <v>23</v>
      </c>
      <c r="D93" s="18" t="s">
        <v>9</v>
      </c>
      <c r="E93" s="58">
        <f>91.29+1986.97+715.14+2272.55</f>
        <v>5065.9500000000007</v>
      </c>
      <c r="F93" s="17">
        <v>3237</v>
      </c>
      <c r="G93" s="17" t="s">
        <v>78</v>
      </c>
    </row>
    <row r="94" spans="1:12" x14ac:dyDescent="0.25">
      <c r="A94" s="17" t="s">
        <v>168</v>
      </c>
      <c r="B94" s="26"/>
      <c r="C94" s="26"/>
      <c r="D94" s="18" t="s">
        <v>9</v>
      </c>
      <c r="E94" s="58">
        <f>56.7+104.72</f>
        <v>161.42000000000002</v>
      </c>
      <c r="F94" s="17">
        <v>3237</v>
      </c>
      <c r="G94" s="17" t="s">
        <v>78</v>
      </c>
    </row>
    <row r="95" spans="1:12" x14ac:dyDescent="0.25">
      <c r="A95" s="17" t="s">
        <v>207</v>
      </c>
      <c r="B95" s="83" t="s">
        <v>23</v>
      </c>
      <c r="C95" s="77" t="s">
        <v>23</v>
      </c>
      <c r="D95" s="18" t="s">
        <v>9</v>
      </c>
      <c r="E95" s="23">
        <v>21.5</v>
      </c>
      <c r="F95" s="17">
        <v>3237</v>
      </c>
      <c r="G95" s="17" t="s">
        <v>78</v>
      </c>
    </row>
    <row r="96" spans="1:12" x14ac:dyDescent="0.25">
      <c r="A96" s="17" t="s">
        <v>118</v>
      </c>
      <c r="B96" s="26" t="s">
        <v>23</v>
      </c>
      <c r="C96" s="26" t="s">
        <v>23</v>
      </c>
      <c r="D96" s="18" t="s">
        <v>9</v>
      </c>
      <c r="E96" s="58">
        <v>1359.49</v>
      </c>
      <c r="F96" s="17">
        <v>3237</v>
      </c>
      <c r="G96" s="17" t="s">
        <v>78</v>
      </c>
    </row>
    <row r="97" spans="1:10" x14ac:dyDescent="0.25">
      <c r="A97" s="17" t="s">
        <v>119</v>
      </c>
      <c r="B97" s="83" t="s">
        <v>23</v>
      </c>
      <c r="C97" s="77" t="s">
        <v>23</v>
      </c>
      <c r="D97" s="18" t="s">
        <v>9</v>
      </c>
      <c r="E97" s="58">
        <v>721.02</v>
      </c>
      <c r="F97" s="17">
        <v>3237</v>
      </c>
      <c r="G97" s="17" t="s">
        <v>78</v>
      </c>
    </row>
    <row r="98" spans="1:10" x14ac:dyDescent="0.25">
      <c r="A98" s="17" t="s">
        <v>222</v>
      </c>
      <c r="B98" s="26" t="s">
        <v>23</v>
      </c>
      <c r="C98" s="26" t="s">
        <v>23</v>
      </c>
      <c r="D98" s="18" t="s">
        <v>9</v>
      </c>
      <c r="E98" s="58">
        <v>177.38</v>
      </c>
      <c r="F98" s="17">
        <v>3237</v>
      </c>
      <c r="G98" s="17" t="s">
        <v>78</v>
      </c>
    </row>
    <row r="99" spans="1:10" x14ac:dyDescent="0.25">
      <c r="A99" s="92" t="s">
        <v>120</v>
      </c>
      <c r="B99" s="26" t="s">
        <v>23</v>
      </c>
      <c r="C99" s="26" t="s">
        <v>23</v>
      </c>
      <c r="D99" s="18" t="s">
        <v>9</v>
      </c>
      <c r="E99" s="58">
        <v>701.22</v>
      </c>
      <c r="F99" s="17">
        <v>3237</v>
      </c>
      <c r="G99" s="17" t="s">
        <v>78</v>
      </c>
    </row>
    <row r="100" spans="1:10" x14ac:dyDescent="0.25">
      <c r="A100" s="92" t="s">
        <v>223</v>
      </c>
      <c r="B100" s="26" t="s">
        <v>23</v>
      </c>
      <c r="C100" s="26" t="s">
        <v>23</v>
      </c>
      <c r="D100" s="18" t="s">
        <v>9</v>
      </c>
      <c r="E100" s="58">
        <v>446.6</v>
      </c>
      <c r="F100" s="17">
        <v>3237</v>
      </c>
      <c r="G100" s="17" t="s">
        <v>78</v>
      </c>
    </row>
    <row r="101" spans="1:10" x14ac:dyDescent="0.25">
      <c r="A101" s="92" t="s">
        <v>224</v>
      </c>
      <c r="B101" s="26" t="s">
        <v>23</v>
      </c>
      <c r="C101" s="26" t="s">
        <v>23</v>
      </c>
      <c r="D101" s="18" t="s">
        <v>9</v>
      </c>
      <c r="E101" s="58">
        <v>1627.68</v>
      </c>
      <c r="F101" s="17">
        <v>3237</v>
      </c>
      <c r="G101" s="17" t="s">
        <v>78</v>
      </c>
    </row>
    <row r="102" spans="1:10" x14ac:dyDescent="0.25">
      <c r="A102" s="92" t="s">
        <v>130</v>
      </c>
      <c r="B102" s="26" t="s">
        <v>23</v>
      </c>
      <c r="C102" s="26" t="s">
        <v>23</v>
      </c>
      <c r="D102" s="18" t="s">
        <v>9</v>
      </c>
      <c r="E102" s="58">
        <v>283.11</v>
      </c>
      <c r="F102" s="17">
        <v>3237</v>
      </c>
      <c r="G102" s="17" t="s">
        <v>78</v>
      </c>
    </row>
    <row r="103" spans="1:10" x14ac:dyDescent="0.25">
      <c r="A103" s="92" t="s">
        <v>131</v>
      </c>
      <c r="B103" s="26" t="s">
        <v>23</v>
      </c>
      <c r="C103" s="26" t="s">
        <v>23</v>
      </c>
      <c r="D103" s="18" t="s">
        <v>9</v>
      </c>
      <c r="E103" s="58">
        <v>70.78</v>
      </c>
      <c r="F103" s="17">
        <v>3237</v>
      </c>
      <c r="G103" s="17" t="s">
        <v>78</v>
      </c>
    </row>
    <row r="104" spans="1:10" x14ac:dyDescent="0.25">
      <c r="A104" s="92" t="s">
        <v>208</v>
      </c>
      <c r="B104" s="26" t="s">
        <v>23</v>
      </c>
      <c r="C104" s="26" t="s">
        <v>23</v>
      </c>
      <c r="D104" s="18" t="s">
        <v>9</v>
      </c>
      <c r="E104" s="58">
        <v>43</v>
      </c>
      <c r="F104" s="17">
        <v>3237</v>
      </c>
      <c r="G104" s="17" t="s">
        <v>78</v>
      </c>
    </row>
    <row r="105" spans="1:10" x14ac:dyDescent="0.25">
      <c r="A105" s="92" t="s">
        <v>209</v>
      </c>
      <c r="B105" s="26" t="s">
        <v>23</v>
      </c>
      <c r="C105" s="26" t="s">
        <v>23</v>
      </c>
      <c r="D105" s="18" t="s">
        <v>9</v>
      </c>
      <c r="E105" s="58">
        <v>172.01</v>
      </c>
      <c r="F105" s="17">
        <v>3237</v>
      </c>
      <c r="G105" s="17" t="s">
        <v>78</v>
      </c>
    </row>
    <row r="106" spans="1:10" x14ac:dyDescent="0.25">
      <c r="A106" s="92" t="s">
        <v>210</v>
      </c>
      <c r="B106" s="26" t="s">
        <v>23</v>
      </c>
      <c r="C106" s="26" t="s">
        <v>23</v>
      </c>
      <c r="D106" s="18" t="s">
        <v>9</v>
      </c>
      <c r="E106" s="58">
        <v>114.67</v>
      </c>
      <c r="F106" s="17">
        <v>3237</v>
      </c>
      <c r="G106" s="17" t="s">
        <v>78</v>
      </c>
      <c r="J106" t="s">
        <v>40</v>
      </c>
    </row>
    <row r="107" spans="1:10" x14ac:dyDescent="0.25">
      <c r="A107" s="17" t="s">
        <v>211</v>
      </c>
      <c r="B107" s="26" t="s">
        <v>23</v>
      </c>
      <c r="C107" s="26" t="s">
        <v>23</v>
      </c>
      <c r="D107" s="18" t="s">
        <v>9</v>
      </c>
      <c r="E107" s="23">
        <v>21.5</v>
      </c>
      <c r="F107" s="17">
        <v>3237</v>
      </c>
      <c r="G107" s="17" t="s">
        <v>78</v>
      </c>
    </row>
    <row r="108" spans="1:10" x14ac:dyDescent="0.25">
      <c r="A108" s="92" t="s">
        <v>212</v>
      </c>
      <c r="B108" s="26" t="s">
        <v>23</v>
      </c>
      <c r="C108" s="26" t="s">
        <v>23</v>
      </c>
      <c r="D108" s="18" t="s">
        <v>9</v>
      </c>
      <c r="E108" s="58">
        <v>1243.6199999999999</v>
      </c>
      <c r="F108" s="17">
        <v>3237</v>
      </c>
      <c r="G108" s="17" t="s">
        <v>78</v>
      </c>
      <c r="I108" t="s">
        <v>40</v>
      </c>
    </row>
    <row r="109" spans="1:10" x14ac:dyDescent="0.25">
      <c r="A109" s="92" t="s">
        <v>213</v>
      </c>
      <c r="B109" s="26" t="s">
        <v>23</v>
      </c>
      <c r="C109" s="26" t="s">
        <v>23</v>
      </c>
      <c r="D109" s="18" t="s">
        <v>9</v>
      </c>
      <c r="E109" s="58">
        <v>1801.52</v>
      </c>
      <c r="F109" s="17">
        <v>3237</v>
      </c>
      <c r="G109" s="17" t="s">
        <v>78</v>
      </c>
    </row>
    <row r="110" spans="1:10" x14ac:dyDescent="0.25">
      <c r="A110" s="92" t="s">
        <v>214</v>
      </c>
      <c r="B110" s="26" t="s">
        <v>23</v>
      </c>
      <c r="C110" s="26" t="s">
        <v>23</v>
      </c>
      <c r="D110" s="18" t="s">
        <v>9</v>
      </c>
      <c r="E110" s="58">
        <v>1390.89</v>
      </c>
      <c r="F110" s="17">
        <v>3237</v>
      </c>
      <c r="G110" s="17" t="s">
        <v>78</v>
      </c>
    </row>
    <row r="111" spans="1:10" x14ac:dyDescent="0.25">
      <c r="A111" s="92" t="s">
        <v>215</v>
      </c>
      <c r="B111" s="26" t="s">
        <v>23</v>
      </c>
      <c r="C111" s="26" t="s">
        <v>23</v>
      </c>
      <c r="D111" s="18" t="s">
        <v>9</v>
      </c>
      <c r="E111" s="58">
        <f>861.01+228.23</f>
        <v>1089.24</v>
      </c>
      <c r="F111" s="17">
        <v>3237</v>
      </c>
      <c r="G111" s="17" t="s">
        <v>78</v>
      </c>
    </row>
    <row r="112" spans="1:10" x14ac:dyDescent="0.25">
      <c r="A112" s="92" t="s">
        <v>219</v>
      </c>
      <c r="B112" s="26" t="s">
        <v>23</v>
      </c>
      <c r="C112" s="26" t="s">
        <v>23</v>
      </c>
      <c r="D112" s="18" t="s">
        <v>9</v>
      </c>
      <c r="E112" s="58">
        <v>132.56</v>
      </c>
      <c r="F112" s="17">
        <v>3237</v>
      </c>
      <c r="G112" s="17" t="s">
        <v>78</v>
      </c>
    </row>
    <row r="113" spans="1:10" x14ac:dyDescent="0.25">
      <c r="A113" s="92" t="s">
        <v>220</v>
      </c>
      <c r="B113" s="26" t="s">
        <v>23</v>
      </c>
      <c r="C113" s="26" t="s">
        <v>23</v>
      </c>
      <c r="D113" s="18" t="s">
        <v>9</v>
      </c>
      <c r="E113" s="58">
        <v>365.18</v>
      </c>
      <c r="F113" s="17">
        <v>3237</v>
      </c>
      <c r="G113" s="17" t="s">
        <v>78</v>
      </c>
    </row>
    <row r="114" spans="1:10" x14ac:dyDescent="0.25">
      <c r="A114" s="92" t="s">
        <v>218</v>
      </c>
      <c r="B114" s="26" t="s">
        <v>23</v>
      </c>
      <c r="C114" s="26" t="s">
        <v>23</v>
      </c>
      <c r="D114" s="18" t="s">
        <v>9</v>
      </c>
      <c r="E114" s="58">
        <v>532.57000000000005</v>
      </c>
      <c r="F114" s="17">
        <v>3237</v>
      </c>
      <c r="G114" s="17" t="s">
        <v>78</v>
      </c>
    </row>
    <row r="115" spans="1:10" x14ac:dyDescent="0.25">
      <c r="A115" s="92" t="s">
        <v>217</v>
      </c>
      <c r="B115" s="26" t="s">
        <v>23</v>
      </c>
      <c r="C115" s="26" t="s">
        <v>23</v>
      </c>
      <c r="D115" s="18" t="s">
        <v>9</v>
      </c>
      <c r="E115" s="58">
        <v>662.33</v>
      </c>
      <c r="F115" s="17">
        <v>3237</v>
      </c>
      <c r="G115" s="17" t="s">
        <v>78</v>
      </c>
    </row>
    <row r="116" spans="1:10" x14ac:dyDescent="0.25">
      <c r="A116" s="92" t="s">
        <v>216</v>
      </c>
      <c r="B116" s="26" t="s">
        <v>23</v>
      </c>
      <c r="C116" s="26" t="s">
        <v>23</v>
      </c>
      <c r="D116" s="18" t="s">
        <v>9</v>
      </c>
      <c r="E116" s="58">
        <v>463.63</v>
      </c>
      <c r="F116" s="17">
        <v>3237</v>
      </c>
      <c r="G116" s="17" t="s">
        <v>78</v>
      </c>
    </row>
    <row r="117" spans="1:10" x14ac:dyDescent="0.25">
      <c r="A117" s="130" t="s">
        <v>44</v>
      </c>
      <c r="B117" s="131"/>
      <c r="C117" s="131"/>
      <c r="D117" s="131"/>
      <c r="E117" s="32">
        <f>SUM(E90:E116)</f>
        <v>19156.570000000007</v>
      </c>
      <c r="F117" s="33"/>
      <c r="G117" s="33"/>
    </row>
    <row r="118" spans="1:10" x14ac:dyDescent="0.25">
      <c r="A118" s="17" t="s">
        <v>45</v>
      </c>
      <c r="B118" s="34">
        <v>82888704837</v>
      </c>
      <c r="C118" s="77" t="s">
        <v>12</v>
      </c>
      <c r="D118" s="18" t="s">
        <v>9</v>
      </c>
      <c r="E118" s="23">
        <v>31.54</v>
      </c>
      <c r="F118" s="17">
        <v>3238</v>
      </c>
      <c r="G118" s="17" t="s">
        <v>46</v>
      </c>
    </row>
    <row r="119" spans="1:10" hidden="1" x14ac:dyDescent="0.25">
      <c r="A119" s="17" t="s">
        <v>41</v>
      </c>
      <c r="B119" s="21">
        <v>91591564577</v>
      </c>
      <c r="C119" s="89" t="s">
        <v>10</v>
      </c>
      <c r="D119" s="18" t="s">
        <v>9</v>
      </c>
      <c r="E119" s="23"/>
      <c r="F119" s="17">
        <v>3238</v>
      </c>
      <c r="G119" s="17" t="s">
        <v>46</v>
      </c>
    </row>
    <row r="120" spans="1:10" hidden="1" x14ac:dyDescent="0.25">
      <c r="A120" s="17" t="s">
        <v>96</v>
      </c>
      <c r="B120" s="21" t="s">
        <v>23</v>
      </c>
      <c r="C120" s="116" t="s">
        <v>23</v>
      </c>
      <c r="D120" s="18" t="s">
        <v>9</v>
      </c>
      <c r="E120" s="58"/>
      <c r="F120" s="17">
        <v>3238</v>
      </c>
      <c r="G120" s="17" t="s">
        <v>46</v>
      </c>
    </row>
    <row r="121" spans="1:10" hidden="1" x14ac:dyDescent="0.25">
      <c r="A121" s="92" t="s">
        <v>150</v>
      </c>
      <c r="B121" s="114"/>
      <c r="C121" s="94"/>
      <c r="D121" s="18" t="s">
        <v>9</v>
      </c>
      <c r="E121" s="58">
        <v>0</v>
      </c>
      <c r="F121" s="17">
        <v>3238</v>
      </c>
      <c r="G121" s="17" t="s">
        <v>46</v>
      </c>
    </row>
    <row r="122" spans="1:10" x14ac:dyDescent="0.25">
      <c r="A122" s="130" t="s">
        <v>47</v>
      </c>
      <c r="B122" s="131"/>
      <c r="C122" s="131"/>
      <c r="D122" s="131"/>
      <c r="E122" s="32">
        <f>SUM(E118:E121)</f>
        <v>31.54</v>
      </c>
      <c r="F122" s="33"/>
      <c r="G122" s="33"/>
      <c r="I122" s="54"/>
      <c r="J122" t="s">
        <v>40</v>
      </c>
    </row>
    <row r="123" spans="1:10" hidden="1" x14ac:dyDescent="0.25">
      <c r="A123" s="61" t="s">
        <v>84</v>
      </c>
      <c r="B123" s="21">
        <v>76421785402</v>
      </c>
      <c r="C123" s="27" t="s">
        <v>85</v>
      </c>
      <c r="D123" s="18" t="s">
        <v>9</v>
      </c>
      <c r="E123" s="59"/>
      <c r="F123" s="17">
        <v>3239</v>
      </c>
      <c r="G123" s="65" t="s">
        <v>95</v>
      </c>
      <c r="I123" s="54"/>
    </row>
    <row r="124" spans="1:10" hidden="1" x14ac:dyDescent="0.25">
      <c r="A124" s="17" t="s">
        <v>152</v>
      </c>
      <c r="B124" s="63" t="s">
        <v>184</v>
      </c>
      <c r="C124" s="77" t="s">
        <v>12</v>
      </c>
      <c r="D124" s="18" t="s">
        <v>9</v>
      </c>
      <c r="E124" s="59"/>
      <c r="F124" s="17">
        <v>3239</v>
      </c>
      <c r="G124" s="17" t="s">
        <v>91</v>
      </c>
      <c r="I124" s="54"/>
    </row>
    <row r="125" spans="1:10" x14ac:dyDescent="0.25">
      <c r="A125" s="61" t="s">
        <v>163</v>
      </c>
      <c r="B125" s="115">
        <v>70449711005</v>
      </c>
      <c r="C125" s="26" t="s">
        <v>12</v>
      </c>
      <c r="D125" s="18" t="s">
        <v>9</v>
      </c>
      <c r="E125" s="59">
        <v>13.78</v>
      </c>
      <c r="F125" s="17">
        <v>3239</v>
      </c>
      <c r="G125" s="17" t="s">
        <v>91</v>
      </c>
      <c r="I125" s="54"/>
    </row>
    <row r="126" spans="1:10" hidden="1" x14ac:dyDescent="0.25">
      <c r="A126" s="61" t="s">
        <v>93</v>
      </c>
      <c r="B126" s="26" t="s">
        <v>23</v>
      </c>
      <c r="C126" s="27" t="s">
        <v>23</v>
      </c>
      <c r="D126" s="18" t="s">
        <v>9</v>
      </c>
      <c r="E126" s="59"/>
      <c r="F126" s="17">
        <v>3239</v>
      </c>
      <c r="G126" s="17" t="s">
        <v>91</v>
      </c>
      <c r="I126" s="54"/>
    </row>
    <row r="127" spans="1:10" hidden="1" x14ac:dyDescent="0.25">
      <c r="A127" s="92" t="s">
        <v>105</v>
      </c>
      <c r="B127" s="26">
        <v>18788131915</v>
      </c>
      <c r="C127" s="26" t="s">
        <v>144</v>
      </c>
      <c r="D127" s="18" t="s">
        <v>9</v>
      </c>
      <c r="E127" s="59"/>
      <c r="F127" s="17">
        <v>3239</v>
      </c>
      <c r="G127" s="17" t="s">
        <v>106</v>
      </c>
      <c r="I127" s="54"/>
      <c r="J127" t="s">
        <v>40</v>
      </c>
    </row>
    <row r="128" spans="1:10" hidden="1" x14ac:dyDescent="0.25">
      <c r="A128" s="92" t="s">
        <v>108</v>
      </c>
      <c r="B128" s="26">
        <v>53107915745</v>
      </c>
      <c r="C128" s="26" t="s">
        <v>145</v>
      </c>
      <c r="D128" s="18" t="s">
        <v>9</v>
      </c>
      <c r="E128" s="59"/>
      <c r="F128" s="17">
        <v>3239</v>
      </c>
      <c r="G128" s="17" t="s">
        <v>106</v>
      </c>
      <c r="I128" s="54" t="s">
        <v>40</v>
      </c>
    </row>
    <row r="129" spans="1:11" hidden="1" x14ac:dyDescent="0.25">
      <c r="A129" s="92" t="s">
        <v>110</v>
      </c>
      <c r="B129" s="26" t="s">
        <v>23</v>
      </c>
      <c r="C129" s="26" t="s">
        <v>135</v>
      </c>
      <c r="D129" s="18" t="s">
        <v>9</v>
      </c>
      <c r="E129" s="59"/>
      <c r="F129" s="17">
        <v>3239</v>
      </c>
      <c r="G129" s="17" t="s">
        <v>106</v>
      </c>
      <c r="I129" s="54"/>
    </row>
    <row r="130" spans="1:11" x14ac:dyDescent="0.25">
      <c r="A130" s="92" t="s">
        <v>200</v>
      </c>
      <c r="B130" s="26">
        <v>33223934950</v>
      </c>
      <c r="C130" s="26" t="s">
        <v>12</v>
      </c>
      <c r="D130" s="18" t="s">
        <v>9</v>
      </c>
      <c r="E130" s="59">
        <v>10</v>
      </c>
      <c r="F130" s="17">
        <v>3239</v>
      </c>
      <c r="G130" s="65" t="s">
        <v>95</v>
      </c>
      <c r="I130" s="54"/>
      <c r="K130" t="s">
        <v>40</v>
      </c>
    </row>
    <row r="131" spans="1:11" hidden="1" x14ac:dyDescent="0.25">
      <c r="A131" s="92" t="s">
        <v>127</v>
      </c>
      <c r="B131" s="26" t="s">
        <v>23</v>
      </c>
      <c r="C131" s="26" t="s">
        <v>23</v>
      </c>
      <c r="D131" s="18" t="s">
        <v>9</v>
      </c>
      <c r="E131" s="59"/>
      <c r="F131" s="17">
        <v>3239</v>
      </c>
      <c r="G131" s="17" t="s">
        <v>106</v>
      </c>
      <c r="I131" s="54"/>
    </row>
    <row r="132" spans="1:11" x14ac:dyDescent="0.25">
      <c r="A132" s="130" t="s">
        <v>76</v>
      </c>
      <c r="B132" s="131"/>
      <c r="C132" s="131"/>
      <c r="D132" s="131"/>
      <c r="E132" s="32">
        <f>SUM(E123:E131)</f>
        <v>23.78</v>
      </c>
      <c r="F132" s="33"/>
      <c r="G132" s="33"/>
    </row>
    <row r="133" spans="1:11" x14ac:dyDescent="0.25">
      <c r="A133" s="147" t="s">
        <v>48</v>
      </c>
      <c r="B133" s="147"/>
      <c r="C133" s="147"/>
      <c r="D133" s="35"/>
      <c r="E133" s="36">
        <f>+E122+E117+E87+E83+E75+E68+E132+E72+E89</f>
        <v>23479.050000000007</v>
      </c>
      <c r="F133" s="142"/>
      <c r="G133" s="143"/>
    </row>
    <row r="134" spans="1:11" x14ac:dyDescent="0.25">
      <c r="A134" s="21" t="s">
        <v>146</v>
      </c>
      <c r="B134" s="26">
        <v>22809411811</v>
      </c>
      <c r="C134" s="26" t="s">
        <v>12</v>
      </c>
      <c r="D134" s="18" t="s">
        <v>9</v>
      </c>
      <c r="E134" s="58">
        <v>83.36</v>
      </c>
      <c r="F134" s="73">
        <v>3241</v>
      </c>
      <c r="G134" s="28" t="s">
        <v>94</v>
      </c>
    </row>
    <row r="135" spans="1:11" hidden="1" x14ac:dyDescent="0.25">
      <c r="A135" s="21" t="s">
        <v>111</v>
      </c>
      <c r="B135" s="26">
        <v>45547576946</v>
      </c>
      <c r="C135" s="26" t="s">
        <v>10</v>
      </c>
      <c r="D135" s="18" t="s">
        <v>9</v>
      </c>
      <c r="E135" s="58"/>
      <c r="F135" s="73">
        <v>3241</v>
      </c>
      <c r="G135" s="28" t="s">
        <v>94</v>
      </c>
    </row>
    <row r="136" spans="1:11" s="54" customFormat="1" ht="15.75" x14ac:dyDescent="0.25">
      <c r="A136" s="66" t="s">
        <v>194</v>
      </c>
      <c r="B136" s="119">
        <v>24640993045</v>
      </c>
      <c r="C136" s="95" t="s">
        <v>10</v>
      </c>
      <c r="D136" s="79" t="s">
        <v>9</v>
      </c>
      <c r="E136" s="62">
        <v>87.06</v>
      </c>
      <c r="F136" s="78">
        <v>3241</v>
      </c>
      <c r="G136" s="28" t="s">
        <v>99</v>
      </c>
      <c r="J136" s="54" t="s">
        <v>40</v>
      </c>
    </row>
    <row r="137" spans="1:11" x14ac:dyDescent="0.25">
      <c r="A137" s="123" t="s">
        <v>169</v>
      </c>
      <c r="B137" s="124"/>
      <c r="C137" s="124"/>
      <c r="D137" s="125"/>
      <c r="E137" s="75">
        <f>SUM(E134:E136)</f>
        <v>170.42000000000002</v>
      </c>
      <c r="F137" s="74"/>
      <c r="G137" s="76"/>
    </row>
    <row r="138" spans="1:11" hidden="1" x14ac:dyDescent="0.25">
      <c r="A138" s="17" t="s">
        <v>92</v>
      </c>
      <c r="B138" s="26">
        <v>25975412650</v>
      </c>
      <c r="C138" s="27" t="s">
        <v>12</v>
      </c>
      <c r="D138" s="18" t="s">
        <v>9</v>
      </c>
      <c r="E138" s="59"/>
      <c r="F138" s="17">
        <v>3293</v>
      </c>
      <c r="G138" s="65" t="s">
        <v>80</v>
      </c>
      <c r="J138" t="s">
        <v>40</v>
      </c>
    </row>
    <row r="139" spans="1:11" hidden="1" x14ac:dyDescent="0.25">
      <c r="A139" s="92" t="s">
        <v>102</v>
      </c>
      <c r="B139" s="26" t="s">
        <v>10</v>
      </c>
      <c r="C139" s="26">
        <v>97475640707</v>
      </c>
      <c r="D139" s="18" t="s">
        <v>9</v>
      </c>
      <c r="E139" s="59"/>
      <c r="F139" s="17">
        <v>3294</v>
      </c>
      <c r="G139" s="65" t="s">
        <v>103</v>
      </c>
    </row>
    <row r="140" spans="1:11" hidden="1" x14ac:dyDescent="0.25">
      <c r="A140" s="92" t="s">
        <v>92</v>
      </c>
      <c r="B140" s="26">
        <v>25975412650</v>
      </c>
      <c r="C140" s="26" t="s">
        <v>12</v>
      </c>
      <c r="D140" s="18" t="s">
        <v>9</v>
      </c>
      <c r="E140" s="59"/>
      <c r="F140" s="17">
        <v>3293</v>
      </c>
      <c r="G140" s="65" t="s">
        <v>80</v>
      </c>
    </row>
    <row r="141" spans="1:11" x14ac:dyDescent="0.25">
      <c r="A141" s="92" t="s">
        <v>188</v>
      </c>
      <c r="B141" s="26" t="s">
        <v>23</v>
      </c>
      <c r="C141" s="26" t="s">
        <v>23</v>
      </c>
      <c r="D141" s="18" t="s">
        <v>9</v>
      </c>
      <c r="E141" s="59">
        <v>27.8</v>
      </c>
      <c r="F141" s="17">
        <v>3299</v>
      </c>
      <c r="G141" s="65" t="s">
        <v>189</v>
      </c>
    </row>
    <row r="142" spans="1:11" hidden="1" x14ac:dyDescent="0.25">
      <c r="A142" s="92" t="s">
        <v>167</v>
      </c>
      <c r="B142" s="26" t="s">
        <v>23</v>
      </c>
      <c r="C142" s="26" t="s">
        <v>23</v>
      </c>
      <c r="D142" s="18" t="s">
        <v>9</v>
      </c>
      <c r="E142" s="59"/>
      <c r="F142" s="17">
        <v>3299</v>
      </c>
      <c r="G142" s="65" t="s">
        <v>165</v>
      </c>
    </row>
    <row r="143" spans="1:11" hidden="1" x14ac:dyDescent="0.25">
      <c r="A143" s="92" t="s">
        <v>159</v>
      </c>
      <c r="B143" s="26">
        <v>35217491823</v>
      </c>
      <c r="C143" s="26" t="s">
        <v>12</v>
      </c>
      <c r="D143" s="18" t="s">
        <v>9</v>
      </c>
      <c r="E143" s="59"/>
      <c r="F143" s="17">
        <v>3299</v>
      </c>
      <c r="G143" s="17" t="s">
        <v>106</v>
      </c>
    </row>
    <row r="144" spans="1:11" x14ac:dyDescent="0.25">
      <c r="A144" s="92" t="s">
        <v>192</v>
      </c>
      <c r="B144" s="26" t="s">
        <v>23</v>
      </c>
      <c r="C144" s="26" t="s">
        <v>23</v>
      </c>
      <c r="D144" s="18" t="s">
        <v>9</v>
      </c>
      <c r="E144" s="59">
        <v>200</v>
      </c>
      <c r="F144" s="17">
        <v>3299</v>
      </c>
      <c r="G144" s="17" t="s">
        <v>165</v>
      </c>
    </row>
    <row r="145" spans="1:12" x14ac:dyDescent="0.25">
      <c r="A145" s="92" t="s">
        <v>193</v>
      </c>
      <c r="B145" s="26">
        <v>61560026399</v>
      </c>
      <c r="C145" s="26" t="s">
        <v>241</v>
      </c>
      <c r="D145" s="18" t="s">
        <v>9</v>
      </c>
      <c r="E145" s="59">
        <v>160</v>
      </c>
      <c r="F145" s="17">
        <v>3299</v>
      </c>
      <c r="G145" s="17" t="s">
        <v>165</v>
      </c>
    </row>
    <row r="146" spans="1:12" x14ac:dyDescent="0.25">
      <c r="A146" s="92" t="s">
        <v>105</v>
      </c>
      <c r="B146" s="26">
        <v>18788131915</v>
      </c>
      <c r="C146" s="26" t="s">
        <v>144</v>
      </c>
      <c r="D146" s="18" t="s">
        <v>9</v>
      </c>
      <c r="E146" s="59">
        <v>120</v>
      </c>
      <c r="F146" s="17">
        <v>3299</v>
      </c>
      <c r="G146" s="17" t="s">
        <v>165</v>
      </c>
    </row>
    <row r="147" spans="1:12" x14ac:dyDescent="0.25">
      <c r="A147" s="92" t="s">
        <v>190</v>
      </c>
      <c r="B147" s="26" t="s">
        <v>23</v>
      </c>
      <c r="C147" s="26" t="s">
        <v>23</v>
      </c>
      <c r="D147" s="18" t="s">
        <v>9</v>
      </c>
      <c r="E147" s="59">
        <v>144</v>
      </c>
      <c r="F147" s="17">
        <v>3299</v>
      </c>
      <c r="G147" s="17" t="s">
        <v>165</v>
      </c>
    </row>
    <row r="148" spans="1:12" x14ac:dyDescent="0.25">
      <c r="A148" s="92" t="s">
        <v>166</v>
      </c>
      <c r="B148" s="26" t="s">
        <v>23</v>
      </c>
      <c r="C148" s="26" t="s">
        <v>23</v>
      </c>
      <c r="D148" s="18" t="s">
        <v>9</v>
      </c>
      <c r="E148" s="59">
        <v>180</v>
      </c>
      <c r="F148" s="17">
        <v>3299</v>
      </c>
      <c r="G148" s="17" t="s">
        <v>165</v>
      </c>
    </row>
    <row r="149" spans="1:12" x14ac:dyDescent="0.25">
      <c r="A149" s="129" t="s">
        <v>50</v>
      </c>
      <c r="B149" s="129"/>
      <c r="C149" s="129"/>
      <c r="D149" s="71"/>
      <c r="E149" s="72">
        <f>SUM(E139:E148)</f>
        <v>831.8</v>
      </c>
      <c r="F149" s="129"/>
      <c r="G149" s="129"/>
    </row>
    <row r="150" spans="1:12" s="54" customFormat="1" x14ac:dyDescent="0.25">
      <c r="A150" s="17" t="s">
        <v>51</v>
      </c>
      <c r="B150" s="80">
        <v>52508873833</v>
      </c>
      <c r="C150" s="121" t="s">
        <v>52</v>
      </c>
      <c r="D150" s="81" t="s">
        <v>9</v>
      </c>
      <c r="E150" s="37">
        <f>229.18+11</f>
        <v>240.18</v>
      </c>
      <c r="F150" s="17">
        <v>3431</v>
      </c>
      <c r="G150" s="17" t="s">
        <v>53</v>
      </c>
      <c r="K150" s="54" t="s">
        <v>40</v>
      </c>
    </row>
    <row r="151" spans="1:12" x14ac:dyDescent="0.25">
      <c r="A151" s="130" t="s">
        <v>54</v>
      </c>
      <c r="B151" s="131"/>
      <c r="C151" s="131"/>
      <c r="D151" s="31"/>
      <c r="E151" s="32">
        <f>SUM(E150:E150)</f>
        <v>240.18</v>
      </c>
      <c r="F151" s="130"/>
      <c r="G151" s="132"/>
      <c r="L151" t="s">
        <v>40</v>
      </c>
    </row>
    <row r="152" spans="1:12" x14ac:dyDescent="0.25">
      <c r="A152" s="133" t="s">
        <v>55</v>
      </c>
      <c r="B152" s="133"/>
      <c r="C152" s="133"/>
      <c r="D152" s="39"/>
      <c r="E152" s="40">
        <f>E133+E149+E61+E151+E137+E24</f>
        <v>36858.980000000003</v>
      </c>
      <c r="F152" s="41"/>
      <c r="G152" s="41"/>
    </row>
    <row r="153" spans="1:12" x14ac:dyDescent="0.25">
      <c r="A153" t="s">
        <v>56</v>
      </c>
      <c r="B153" s="42"/>
      <c r="C153" s="87"/>
      <c r="D153" s="43"/>
    </row>
    <row r="154" spans="1:12" x14ac:dyDescent="0.25">
      <c r="A154" t="s">
        <v>57</v>
      </c>
      <c r="B154" s="42"/>
      <c r="C154" s="87"/>
      <c r="D154" s="43"/>
      <c r="G154" t="s">
        <v>40</v>
      </c>
    </row>
    <row r="155" spans="1:12" x14ac:dyDescent="0.25">
      <c r="A155" t="s">
        <v>58</v>
      </c>
      <c r="B155" s="42"/>
      <c r="C155" s="87"/>
      <c r="D155" s="43"/>
    </row>
    <row r="156" spans="1:12" x14ac:dyDescent="0.25">
      <c r="B156" s="42"/>
      <c r="C156" s="87"/>
      <c r="D156" s="43"/>
      <c r="I156" t="s">
        <v>40</v>
      </c>
    </row>
    <row r="157" spans="1:12" x14ac:dyDescent="0.25">
      <c r="A157" s="134" t="s">
        <v>226</v>
      </c>
      <c r="B157" s="134"/>
      <c r="C157" s="134"/>
      <c r="D157" s="134"/>
      <c r="E157" s="134"/>
    </row>
    <row r="158" spans="1:12" x14ac:dyDescent="0.25">
      <c r="B158" s="42"/>
      <c r="C158" s="87"/>
      <c r="D158" s="43"/>
    </row>
    <row r="159" spans="1:12" x14ac:dyDescent="0.25">
      <c r="A159" s="79" t="s">
        <v>59</v>
      </c>
      <c r="B159" s="135" t="s">
        <v>60</v>
      </c>
      <c r="C159" s="135"/>
      <c r="D159" s="135"/>
      <c r="E159" s="135"/>
    </row>
    <row r="160" spans="1:12" x14ac:dyDescent="0.25">
      <c r="A160" s="139">
        <f>263648.5+3653.41+170.88+959.7+655.42</f>
        <v>269087.90999999997</v>
      </c>
      <c r="B160" s="141" t="s">
        <v>61</v>
      </c>
      <c r="C160" s="141"/>
      <c r="D160" s="141"/>
      <c r="E160" s="141"/>
      <c r="I160" t="s">
        <v>40</v>
      </c>
    </row>
    <row r="161" spans="1:7" x14ac:dyDescent="0.25">
      <c r="A161" s="140"/>
      <c r="B161" s="141"/>
      <c r="C161" s="141"/>
      <c r="D161" s="141"/>
      <c r="E161" s="141"/>
    </row>
    <row r="162" spans="1:7" x14ac:dyDescent="0.25">
      <c r="A162" s="44">
        <f>741.44+1660.13+12800</f>
        <v>15201.57</v>
      </c>
      <c r="B162" s="126" t="s">
        <v>62</v>
      </c>
      <c r="C162" s="127"/>
      <c r="D162" s="127"/>
      <c r="E162" s="128"/>
      <c r="G162" t="s">
        <v>40</v>
      </c>
    </row>
    <row r="163" spans="1:7" x14ac:dyDescent="0.25">
      <c r="A163" s="23">
        <f>43502.01+602.81+28.2+158.34+108.17</f>
        <v>44399.529999999992</v>
      </c>
      <c r="B163" s="126" t="s">
        <v>63</v>
      </c>
      <c r="C163" s="127"/>
      <c r="D163" s="127"/>
      <c r="E163" s="128"/>
    </row>
    <row r="164" spans="1:7" x14ac:dyDescent="0.25">
      <c r="A164" s="23">
        <v>4898.5600000000004</v>
      </c>
      <c r="B164" s="126" t="s">
        <v>64</v>
      </c>
      <c r="C164" s="127"/>
      <c r="D164" s="127"/>
      <c r="E164" s="128"/>
    </row>
    <row r="165" spans="1:7" x14ac:dyDescent="0.25">
      <c r="A165" s="44">
        <v>1844.22</v>
      </c>
      <c r="B165" s="126" t="s">
        <v>65</v>
      </c>
      <c r="C165" s="127"/>
      <c r="D165" s="127"/>
      <c r="E165" s="128"/>
    </row>
    <row r="166" spans="1:7" x14ac:dyDescent="0.25">
      <c r="A166" s="23">
        <f>1000+1000</f>
        <v>2000</v>
      </c>
      <c r="B166" s="126" t="s">
        <v>66</v>
      </c>
      <c r="C166" s="127"/>
      <c r="D166" s="127"/>
      <c r="E166" s="128"/>
    </row>
    <row r="167" spans="1:7" x14ac:dyDescent="0.25">
      <c r="A167" s="23"/>
      <c r="B167" s="46" t="s">
        <v>73</v>
      </c>
      <c r="C167" s="88"/>
      <c r="D167" s="30"/>
      <c r="E167" s="47"/>
    </row>
    <row r="168" spans="1:7" x14ac:dyDescent="0.25">
      <c r="A168" s="23"/>
      <c r="B168" s="46" t="s">
        <v>77</v>
      </c>
      <c r="C168" s="88"/>
      <c r="D168" s="45"/>
      <c r="E168" s="47"/>
    </row>
    <row r="169" spans="1:7" x14ac:dyDescent="0.25">
      <c r="A169" s="48"/>
      <c r="B169" s="136" t="s">
        <v>67</v>
      </c>
      <c r="C169" s="137"/>
      <c r="D169" s="137"/>
      <c r="E169" s="138"/>
    </row>
    <row r="170" spans="1:7" x14ac:dyDescent="0.25">
      <c r="A170" s="49">
        <f>SUM(A160:A169)</f>
        <v>337431.78999999992</v>
      </c>
      <c r="B170" s="42"/>
      <c r="C170" s="87"/>
      <c r="D170" s="43"/>
    </row>
    <row r="171" spans="1:7" x14ac:dyDescent="0.25">
      <c r="A171" s="50"/>
      <c r="B171" s="42"/>
      <c r="C171" s="87"/>
      <c r="D171" s="43"/>
    </row>
    <row r="172" spans="1:7" x14ac:dyDescent="0.25">
      <c r="A172" s="51" t="s">
        <v>68</v>
      </c>
      <c r="B172" s="38">
        <f>A170+E152</f>
        <v>374290.7699999999</v>
      </c>
      <c r="C172" s="53"/>
      <c r="D172" s="52"/>
      <c r="E172" s="53"/>
    </row>
    <row r="181" spans="13:13" x14ac:dyDescent="0.25">
      <c r="M181" s="3"/>
    </row>
    <row r="182" spans="13:13" x14ac:dyDescent="0.25">
      <c r="M182" s="3"/>
    </row>
    <row r="183" spans="13:13" x14ac:dyDescent="0.25">
      <c r="M183" s="3"/>
    </row>
    <row r="184" spans="13:13" x14ac:dyDescent="0.25">
      <c r="M184" s="3"/>
    </row>
    <row r="185" spans="13:13" x14ac:dyDescent="0.25">
      <c r="M185" s="3"/>
    </row>
    <row r="186" spans="13:13" x14ac:dyDescent="0.25">
      <c r="M186" s="3"/>
    </row>
    <row r="187" spans="13:13" x14ac:dyDescent="0.25">
      <c r="M187" s="3"/>
    </row>
    <row r="188" spans="13:13" x14ac:dyDescent="0.25">
      <c r="M188" s="3"/>
    </row>
    <row r="189" spans="13:13" x14ac:dyDescent="0.25">
      <c r="M189" s="3"/>
    </row>
    <row r="190" spans="13:13" x14ac:dyDescent="0.25">
      <c r="M190" s="3"/>
    </row>
    <row r="191" spans="13:13" x14ac:dyDescent="0.25">
      <c r="M191" s="3"/>
    </row>
    <row r="192" spans="13:13" x14ac:dyDescent="0.25">
      <c r="M192" s="3"/>
    </row>
  </sheetData>
  <mergeCells count="45">
    <mergeCell ref="A23:D23"/>
    <mergeCell ref="F23:G23"/>
    <mergeCell ref="A60:D60"/>
    <mergeCell ref="F60:G60"/>
    <mergeCell ref="A57:D57"/>
    <mergeCell ref="F57:G57"/>
    <mergeCell ref="A24:D24"/>
    <mergeCell ref="F24:G24"/>
    <mergeCell ref="F37:G37"/>
    <mergeCell ref="F49:G49"/>
    <mergeCell ref="F51:G51"/>
    <mergeCell ref="A37:D37"/>
    <mergeCell ref="A49:D49"/>
    <mergeCell ref="A51:D51"/>
    <mergeCell ref="F133:G133"/>
    <mergeCell ref="A61:C61"/>
    <mergeCell ref="A68:D68"/>
    <mergeCell ref="F68:G68"/>
    <mergeCell ref="F75:G75"/>
    <mergeCell ref="F72:G72"/>
    <mergeCell ref="A117:D117"/>
    <mergeCell ref="A133:C133"/>
    <mergeCell ref="A83:D83"/>
    <mergeCell ref="A87:D87"/>
    <mergeCell ref="A72:D72"/>
    <mergeCell ref="A75:D75"/>
    <mergeCell ref="A122:D122"/>
    <mergeCell ref="A132:D132"/>
    <mergeCell ref="A89:D89"/>
    <mergeCell ref="B165:E165"/>
    <mergeCell ref="B166:E166"/>
    <mergeCell ref="B169:E169"/>
    <mergeCell ref="A160:A161"/>
    <mergeCell ref="B160:E161"/>
    <mergeCell ref="B162:E162"/>
    <mergeCell ref="A137:D137"/>
    <mergeCell ref="B163:E163"/>
    <mergeCell ref="B164:E164"/>
    <mergeCell ref="A149:C149"/>
    <mergeCell ref="F149:G149"/>
    <mergeCell ref="A151:C151"/>
    <mergeCell ref="F151:G151"/>
    <mergeCell ref="A152:C152"/>
    <mergeCell ref="A157:E157"/>
    <mergeCell ref="B159:E159"/>
  </mergeCells>
  <pageMargins left="0.7" right="0.7" top="0.75" bottom="0.75" header="0.3" footer="0.3"/>
  <pageSetup orientation="portrait" r:id="rId1"/>
  <ignoredErrors>
    <ignoredError sqref="B32 B65:B66 B41:B43 B81 B9:B13 B20:B21 B74 B124 B47 B25:B27 B17:B18 B28:B2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2024-10-16T12:31:05Z</dcterms:created>
  <dcterms:modified xsi:type="dcterms:W3CDTF">2025-05-20T09:46:35Z</dcterms:modified>
</cp:coreProperties>
</file>