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old\Jelena\F I N.   P L A N O V I\1FINANC. PLAN 2025-2027\rebalans I\"/>
    </mc:Choice>
  </mc:AlternateContent>
  <bookViews>
    <workbookView xWindow="0" yWindow="0" windowWidth="28800" windowHeight="11925" activeTab="3"/>
  </bookViews>
  <sheets>
    <sheet name="SAŽETAK" sheetId="1" r:id="rId1"/>
    <sheet name=" Račun prihoda i rashoda" sheetId="3" r:id="rId2"/>
    <sheet name="Rashodi prema funkcijskoj kl" sheetId="5" r:id="rId3"/>
    <sheet name="POSEBNI DIO" sheetId="7" r:id="rId4"/>
    <sheet name="Račun financiranja" sheetId="6" r:id="rId5"/>
  </sheets>
  <definedNames>
    <definedName name="_xlnm.Print_Titles" localSheetId="1">' Račun prihoda i rashoda'!$35:$35</definedName>
    <definedName name="_xlnm.Print_Titles" localSheetId="3">'POSEBNI DIO'!$5:$5</definedName>
    <definedName name="_xlnm.Print_Titles" localSheetId="2">'Rashodi prema funkcijskoj kl'!$9:$9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7" l="1"/>
  <c r="F73" i="7"/>
  <c r="F54" i="7"/>
  <c r="G7" i="7"/>
  <c r="F7" i="7"/>
  <c r="I34" i="7"/>
  <c r="I35" i="7"/>
  <c r="H22" i="1" l="1"/>
  <c r="I34" i="1"/>
  <c r="E21" i="7"/>
  <c r="E20" i="7" s="1"/>
  <c r="G17" i="3"/>
  <c r="F68" i="3"/>
  <c r="G68" i="3"/>
  <c r="H68" i="3"/>
  <c r="I68" i="3"/>
  <c r="E68" i="3"/>
  <c r="E100" i="3"/>
  <c r="G99" i="3"/>
  <c r="F99" i="3"/>
  <c r="E99" i="3"/>
  <c r="E53" i="3" l="1"/>
  <c r="E51" i="3"/>
  <c r="E46" i="3" s="1"/>
  <c r="E41" i="3"/>
  <c r="E38" i="3"/>
  <c r="E77" i="7"/>
  <c r="G57" i="7"/>
  <c r="F57" i="7"/>
  <c r="E57" i="7"/>
  <c r="I78" i="7"/>
  <c r="I77" i="7" s="1"/>
  <c r="H78" i="7"/>
  <c r="H77" i="7" s="1"/>
  <c r="H52" i="7" s="1"/>
  <c r="H51" i="7" s="1"/>
  <c r="G78" i="7"/>
  <c r="G77" i="7" s="1"/>
  <c r="F78" i="7"/>
  <c r="F77" i="7" s="1"/>
  <c r="E78" i="7"/>
  <c r="E48" i="7" l="1"/>
  <c r="F12" i="7"/>
  <c r="F11" i="7" s="1"/>
  <c r="G12" i="7"/>
  <c r="G11" i="7" s="1"/>
  <c r="H12" i="7"/>
  <c r="H11" i="7" s="1"/>
  <c r="I12" i="7"/>
  <c r="I11" i="7" s="1"/>
  <c r="E12" i="7"/>
  <c r="E11" i="7" s="1"/>
  <c r="F35" i="7"/>
  <c r="F34" i="7" s="1"/>
  <c r="E35" i="7"/>
  <c r="E34" i="7" s="1"/>
  <c r="G35" i="7"/>
  <c r="G34" i="7" s="1"/>
  <c r="H35" i="7" l="1"/>
  <c r="G74" i="7"/>
  <c r="G50" i="7"/>
  <c r="G15" i="7"/>
  <c r="G53" i="3"/>
  <c r="G51" i="3"/>
  <c r="G54" i="3"/>
  <c r="G41" i="3"/>
  <c r="G42" i="3"/>
  <c r="G13" i="3"/>
  <c r="H34" i="7" l="1"/>
  <c r="E28" i="7"/>
  <c r="G28" i="7"/>
  <c r="G27" i="7" s="1"/>
  <c r="G26" i="7" s="1"/>
  <c r="I91" i="7"/>
  <c r="H91" i="7"/>
  <c r="H90" i="7" s="1"/>
  <c r="G91" i="7"/>
  <c r="G90" i="7" s="1"/>
  <c r="F91" i="7"/>
  <c r="F90" i="7" s="1"/>
  <c r="E91" i="7"/>
  <c r="E90" i="7" s="1"/>
  <c r="I90" i="7"/>
  <c r="I88" i="7"/>
  <c r="I87" i="7" s="1"/>
  <c r="H88" i="7"/>
  <c r="H87" i="7" s="1"/>
  <c r="G88" i="7"/>
  <c r="G87" i="7" s="1"/>
  <c r="F88" i="7"/>
  <c r="F87" i="7" s="1"/>
  <c r="E88" i="7"/>
  <c r="E87" i="7" s="1"/>
  <c r="I85" i="7"/>
  <c r="H85" i="7"/>
  <c r="H84" i="7" s="1"/>
  <c r="G85" i="7"/>
  <c r="G84" i="7" s="1"/>
  <c r="F85" i="7"/>
  <c r="F84" i="7" s="1"/>
  <c r="E85" i="7"/>
  <c r="I84" i="7"/>
  <c r="E84" i="7"/>
  <c r="I82" i="7"/>
  <c r="I81" i="7" s="1"/>
  <c r="H82" i="7"/>
  <c r="H81" i="7" s="1"/>
  <c r="G82" i="7"/>
  <c r="G81" i="7" s="1"/>
  <c r="F82" i="7"/>
  <c r="F81" i="7" s="1"/>
  <c r="E82" i="7"/>
  <c r="E81" i="7" s="1"/>
  <c r="I73" i="7"/>
  <c r="I72" i="7" s="1"/>
  <c r="H73" i="7"/>
  <c r="H72" i="7" s="1"/>
  <c r="G73" i="7"/>
  <c r="G72" i="7" s="1"/>
  <c r="F72" i="7"/>
  <c r="F52" i="7" s="1"/>
  <c r="I70" i="7"/>
  <c r="I69" i="7" s="1"/>
  <c r="H70" i="7"/>
  <c r="H69" i="7" s="1"/>
  <c r="G70" i="7"/>
  <c r="G69" i="7" s="1"/>
  <c r="F70" i="7"/>
  <c r="F69" i="7" s="1"/>
  <c r="E70" i="7"/>
  <c r="E69" i="7" s="1"/>
  <c r="E64" i="7"/>
  <c r="E63" i="7" s="1"/>
  <c r="I64" i="7"/>
  <c r="I63" i="7" s="1"/>
  <c r="H64" i="7"/>
  <c r="G64" i="7"/>
  <c r="G63" i="7" s="1"/>
  <c r="F64" i="7"/>
  <c r="F63" i="7" s="1"/>
  <c r="H63" i="7"/>
  <c r="I60" i="7"/>
  <c r="I59" i="7" s="1"/>
  <c r="H60" i="7"/>
  <c r="H59" i="7" s="1"/>
  <c r="G60" i="7"/>
  <c r="G59" i="7" s="1"/>
  <c r="F60" i="7"/>
  <c r="F59" i="7" s="1"/>
  <c r="E60" i="7"/>
  <c r="E59" i="7" s="1"/>
  <c r="I54" i="7"/>
  <c r="I53" i="7" s="1"/>
  <c r="H54" i="7"/>
  <c r="H53" i="7" s="1"/>
  <c r="G54" i="7"/>
  <c r="G53" i="7" s="1"/>
  <c r="F53" i="7"/>
  <c r="I48" i="7"/>
  <c r="I47" i="7" s="1"/>
  <c r="I46" i="7" s="1"/>
  <c r="H48" i="7"/>
  <c r="H47" i="7" s="1"/>
  <c r="H46" i="7" s="1"/>
  <c r="G48" i="7"/>
  <c r="G47" i="7" s="1"/>
  <c r="G46" i="7" s="1"/>
  <c r="F48" i="7"/>
  <c r="F47" i="7" s="1"/>
  <c r="F46" i="7" s="1"/>
  <c r="F6" i="7" s="1"/>
  <c r="E47" i="7"/>
  <c r="E46" i="7" s="1"/>
  <c r="I43" i="7"/>
  <c r="I42" i="7" s="1"/>
  <c r="I41" i="7" s="1"/>
  <c r="H43" i="7"/>
  <c r="H42" i="7" s="1"/>
  <c r="H41" i="7" s="1"/>
  <c r="G43" i="7"/>
  <c r="G42" i="7" s="1"/>
  <c r="G41" i="7" s="1"/>
  <c r="F43" i="7"/>
  <c r="F42" i="7" s="1"/>
  <c r="F41" i="7" s="1"/>
  <c r="E43" i="7"/>
  <c r="E42" i="7" s="1"/>
  <c r="E41" i="7" s="1"/>
  <c r="I39" i="7"/>
  <c r="I38" i="7" s="1"/>
  <c r="I37" i="7" s="1"/>
  <c r="H39" i="7"/>
  <c r="H38" i="7" s="1"/>
  <c r="H37" i="7" s="1"/>
  <c r="G39" i="7"/>
  <c r="G38" i="7" s="1"/>
  <c r="G37" i="7" s="1"/>
  <c r="F39" i="7"/>
  <c r="F38" i="7" s="1"/>
  <c r="F37" i="7" s="1"/>
  <c r="E39" i="7"/>
  <c r="E38" i="7" s="1"/>
  <c r="E37" i="7" s="1"/>
  <c r="I32" i="7"/>
  <c r="I31" i="7" s="1"/>
  <c r="I30" i="7" s="1"/>
  <c r="H32" i="7"/>
  <c r="H31" i="7" s="1"/>
  <c r="H30" i="7" s="1"/>
  <c r="G32" i="7"/>
  <c r="G31" i="7" s="1"/>
  <c r="G30" i="7" s="1"/>
  <c r="F32" i="7"/>
  <c r="F31" i="7" s="1"/>
  <c r="F30" i="7" s="1"/>
  <c r="E32" i="7"/>
  <c r="E31" i="7" s="1"/>
  <c r="E30" i="7" s="1"/>
  <c r="I28" i="7"/>
  <c r="I27" i="7" s="1"/>
  <c r="I26" i="7" s="1"/>
  <c r="H28" i="7"/>
  <c r="H27" i="7" s="1"/>
  <c r="H26" i="7" s="1"/>
  <c r="E27" i="7"/>
  <c r="E26" i="7" s="1"/>
  <c r="F26" i="7"/>
  <c r="I24" i="7"/>
  <c r="I23" i="7" s="1"/>
  <c r="H24" i="7"/>
  <c r="H23" i="7" s="1"/>
  <c r="G24" i="7"/>
  <c r="G23" i="7" s="1"/>
  <c r="F24" i="7"/>
  <c r="F23" i="7" s="1"/>
  <c r="E24" i="7"/>
  <c r="E23" i="7" s="1"/>
  <c r="I21" i="7"/>
  <c r="I20" i="7" s="1"/>
  <c r="H21" i="7"/>
  <c r="H20" i="7" s="1"/>
  <c r="G21" i="7"/>
  <c r="G20" i="7" s="1"/>
  <c r="G14" i="7" s="1"/>
  <c r="F21" i="7"/>
  <c r="F20" i="7" s="1"/>
  <c r="I15" i="7"/>
  <c r="I14" i="7" s="1"/>
  <c r="H15" i="7"/>
  <c r="H14" i="7" s="1"/>
  <c r="F15" i="7"/>
  <c r="F14" i="7" s="1"/>
  <c r="E15" i="7"/>
  <c r="E14" i="7" s="1"/>
  <c r="I9" i="7"/>
  <c r="H9" i="7"/>
  <c r="G9" i="7"/>
  <c r="G8" i="7" s="1"/>
  <c r="E9" i="7"/>
  <c r="E8" i="7" s="1"/>
  <c r="F8" i="7"/>
  <c r="C41" i="5"/>
  <c r="G37" i="3"/>
  <c r="E37" i="3"/>
  <c r="F85" i="3"/>
  <c r="F84" i="3" s="1"/>
  <c r="F71" i="3"/>
  <c r="F58" i="3"/>
  <c r="F53" i="3"/>
  <c r="F51" i="3"/>
  <c r="F37" i="3"/>
  <c r="I85" i="3"/>
  <c r="I84" i="3" s="1"/>
  <c r="H85" i="3"/>
  <c r="H84" i="3" s="1"/>
  <c r="G85" i="3"/>
  <c r="G84" i="3" s="1"/>
  <c r="E85" i="3"/>
  <c r="E84" i="3" s="1"/>
  <c r="I71" i="3"/>
  <c r="H71" i="3"/>
  <c r="G71" i="3"/>
  <c r="E71" i="3"/>
  <c r="E58" i="3"/>
  <c r="I58" i="3"/>
  <c r="H58" i="3"/>
  <c r="G58" i="3"/>
  <c r="I53" i="3"/>
  <c r="H53" i="3"/>
  <c r="I51" i="3"/>
  <c r="H51" i="3"/>
  <c r="G46" i="3"/>
  <c r="I41" i="3"/>
  <c r="I37" i="3"/>
  <c r="H37" i="3"/>
  <c r="E36" i="3" l="1"/>
  <c r="E7" i="7"/>
  <c r="I80" i="7"/>
  <c r="E6" i="7"/>
  <c r="G6" i="7"/>
  <c r="H7" i="7"/>
  <c r="H6" i="7" s="1"/>
  <c r="I46" i="3"/>
  <c r="I36" i="3" s="1"/>
  <c r="F46" i="3"/>
  <c r="F36" i="3" s="1"/>
  <c r="E80" i="7"/>
  <c r="I7" i="7"/>
  <c r="I6" i="7" s="1"/>
  <c r="F80" i="7"/>
  <c r="G52" i="7"/>
  <c r="E73" i="7"/>
  <c r="E72" i="7" s="1"/>
  <c r="E54" i="7"/>
  <c r="E53" i="7" s="1"/>
  <c r="E52" i="7" s="1"/>
  <c r="G80" i="7"/>
  <c r="I52" i="7"/>
  <c r="H80" i="7"/>
  <c r="G36" i="3"/>
  <c r="H46" i="3"/>
  <c r="H36" i="3" s="1"/>
  <c r="F51" i="7" l="1"/>
  <c r="E51" i="7"/>
  <c r="G51" i="7"/>
  <c r="I25" i="3" l="1"/>
  <c r="I23" i="3" s="1"/>
  <c r="H25" i="3"/>
  <c r="H23" i="3" s="1"/>
  <c r="H19" i="3"/>
  <c r="I19" i="3" s="1"/>
  <c r="H18" i="3"/>
  <c r="I18" i="3" s="1"/>
  <c r="I14" i="3"/>
  <c r="I13" i="3"/>
  <c r="F12" i="3"/>
  <c r="G12" i="3"/>
  <c r="H12" i="3"/>
  <c r="E12" i="3"/>
  <c r="F15" i="3"/>
  <c r="G15" i="3"/>
  <c r="H15" i="3"/>
  <c r="I15" i="3"/>
  <c r="E15" i="3"/>
  <c r="F17" i="3"/>
  <c r="E17" i="3"/>
  <c r="F20" i="3"/>
  <c r="G20" i="3"/>
  <c r="H20" i="3"/>
  <c r="I20" i="3"/>
  <c r="E20" i="3"/>
  <c r="F23" i="3"/>
  <c r="G23" i="3"/>
  <c r="E23" i="3"/>
  <c r="F30" i="3"/>
  <c r="F29" i="3" s="1"/>
  <c r="G30" i="3"/>
  <c r="G29" i="3" s="1"/>
  <c r="H30" i="3"/>
  <c r="H29" i="3" s="1"/>
  <c r="I30" i="3"/>
  <c r="I29" i="3" s="1"/>
  <c r="E30" i="3"/>
  <c r="E29" i="3" s="1"/>
  <c r="J13" i="1"/>
  <c r="J12" i="1"/>
  <c r="J9" i="1"/>
  <c r="I13" i="1"/>
  <c r="I12" i="1"/>
  <c r="I10" i="1"/>
  <c r="I9" i="1"/>
  <c r="E11" i="3" l="1"/>
  <c r="E10" i="3" s="1"/>
  <c r="I17" i="3"/>
  <c r="G11" i="3"/>
  <c r="I12" i="3"/>
  <c r="H17" i="3"/>
  <c r="H11" i="3" s="1"/>
  <c r="F11" i="3"/>
  <c r="I11" i="3" l="1"/>
  <c r="H11" i="1"/>
  <c r="H8" i="1"/>
  <c r="H21" i="1"/>
  <c r="F37" i="1"/>
  <c r="G34" i="1"/>
  <c r="G37" i="1" s="1"/>
  <c r="I37" i="1" s="1"/>
  <c r="J34" i="1" s="1"/>
  <c r="J37" i="1" s="1"/>
  <c r="J21" i="1"/>
  <c r="I21" i="1"/>
  <c r="G21" i="1"/>
  <c r="F21" i="1"/>
  <c r="J11" i="1"/>
  <c r="I11" i="1"/>
  <c r="G11" i="1"/>
  <c r="F11" i="1"/>
  <c r="J8" i="1"/>
  <c r="I8" i="1"/>
  <c r="G8" i="1"/>
  <c r="F8" i="1"/>
  <c r="I14" i="1" l="1"/>
  <c r="I22" i="1" s="1"/>
  <c r="I28" i="1" s="1"/>
  <c r="H14" i="1"/>
  <c r="H28" i="1" s="1"/>
  <c r="G14" i="1"/>
  <c r="G22" i="1" s="1"/>
  <c r="G28" i="1" s="1"/>
  <c r="G29" i="1" s="1"/>
  <c r="J14" i="1"/>
  <c r="J22" i="1" s="1"/>
  <c r="J28" i="1" s="1"/>
  <c r="J29" i="1" s="1"/>
  <c r="H34" i="1"/>
  <c r="H37" i="1" s="1"/>
  <c r="F14" i="1"/>
  <c r="F22" i="1" s="1"/>
  <c r="F28" i="1" s="1"/>
  <c r="I29" i="1"/>
  <c r="H29" i="1" l="1"/>
  <c r="F29" i="1"/>
</calcChain>
</file>

<file path=xl/sharedStrings.xml><?xml version="1.0" encoding="utf-8"?>
<sst xmlns="http://schemas.openxmlformats.org/spreadsheetml/2006/main" count="439" uniqueCount="184">
  <si>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</si>
  <si>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</si>
  <si>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</si>
  <si>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</si>
  <si>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</si>
  <si>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</si>
  <si>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</si>
  <si>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</si>
  <si>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</si>
  <si>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</si>
  <si>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</si>
  <si>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</si>
  <si>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</si>
  <si>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</si>
  <si>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</si>
  <si>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</si>
  <si>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</si>
  <si>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</si>
  <si>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</si>
  <si>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</si>
  <si>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</si>
  <si>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</si>
  <si>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</si>
  <si>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</si>
  <si>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</si>
  <si>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</si>
  <si>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</si>
  <si>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</si>
  <si>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</si>
  <si>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</si>
  <si>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</si>
  <si>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</si>
  <si>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</si>
  <si>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</si>
  <si>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</si>
  <si>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</si>
  <si>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</si>
  <si>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…</t>
  </si>
  <si>
    <t>Prihodi iz nadležnog proračuna i od HZZO-a temeljem ugovornih obveza</t>
  </si>
  <si>
    <t>Rashodi za nabavu proizvedene dugotrajne imovine</t>
  </si>
  <si>
    <t>Naziv</t>
  </si>
  <si>
    <t>EUR</t>
  </si>
  <si>
    <t>5.4.</t>
  </si>
  <si>
    <t>Pomoći proračunskim korisnicima SDŽ</t>
  </si>
  <si>
    <t>5.5.</t>
  </si>
  <si>
    <t>Pomoći EU za PK</t>
  </si>
  <si>
    <t>4.8.</t>
  </si>
  <si>
    <t>Prihodi za posebne namjene proračunskih korisnika</t>
  </si>
  <si>
    <t>Prihodi od imovine</t>
  </si>
  <si>
    <t>3.2.</t>
  </si>
  <si>
    <t>Vlastiti prihodi PK</t>
  </si>
  <si>
    <t>Prihodi od upravnih i administrativnih pristojbi, priistojbi po posebnim propisima i naknada</t>
  </si>
  <si>
    <t>Prihodi od prodaje proizvoda i robe te pruženih usluga, prihodi od donacija te povrati po protestiranim jamstvima</t>
  </si>
  <si>
    <t>6.2.</t>
  </si>
  <si>
    <t>Donacije proračunskim korisnicima SDŽ</t>
  </si>
  <si>
    <t>1.1.</t>
  </si>
  <si>
    <t>7.2.</t>
  </si>
  <si>
    <t>Prihodi od prodaje nefinancijske imovine PK</t>
  </si>
  <si>
    <t>5.3.</t>
  </si>
  <si>
    <t xml:space="preserve">Pomoći EU </t>
  </si>
  <si>
    <t>4.4.</t>
  </si>
  <si>
    <t>Prihodi za posebne namjene - Decentralizacija</t>
  </si>
  <si>
    <t>Financijski rashodi</t>
  </si>
  <si>
    <t>Ostali rashodi</t>
  </si>
  <si>
    <t>8.2.</t>
  </si>
  <si>
    <t>Namjenski primici od zaduživanja proračunski korisnici</t>
  </si>
  <si>
    <t>Primljeni povrati glavnica danih zajmova i depozita</t>
  </si>
  <si>
    <t>05 Zaštita okoliša</t>
  </si>
  <si>
    <t>051 Gospodarenje otpadom</t>
  </si>
  <si>
    <t>052 Gospodarenje otpadnim vodama</t>
  </si>
  <si>
    <t>053 Smanjenje zagađivanja</t>
  </si>
  <si>
    <t>054 Zaštita bioraznolikosti i krajolika</t>
  </si>
  <si>
    <t>055 Istraživanje i razvoj: Zaštita okoliša</t>
  </si>
  <si>
    <t>056 Poslovi i usluge zaštite okoliša koji nisu drugdje svrstani</t>
  </si>
  <si>
    <t>06 Usluge unapređenja stanovanja i zajednice</t>
  </si>
  <si>
    <t>061 Razvoj stanovanja</t>
  </si>
  <si>
    <t>062 Razvoj zajednice</t>
  </si>
  <si>
    <t>063 Opskrba vodom</t>
  </si>
  <si>
    <t>064 Ulična rasvjeta</t>
  </si>
  <si>
    <t>065 Istraživanje i razvoj stanovanja i komunalnih pogodnosti</t>
  </si>
  <si>
    <t>066 Rashodi vezani za stanovanje i kom. pogodnosti koji nisu drugdje svrstani</t>
  </si>
  <si>
    <t>07 Zdravstvo</t>
  </si>
  <si>
    <t>071 "Medicinski proizvodi, pribor i oprema"</t>
  </si>
  <si>
    <t>072 Službe za vanjske pacijente</t>
  </si>
  <si>
    <t>073 Bolničke službe</t>
  </si>
  <si>
    <t>074 Službe javnog zdravstva</t>
  </si>
  <si>
    <t>075 Istraživanje i razvoj zdravstva</t>
  </si>
  <si>
    <t>076 Poslovi i usluge zdravstva koji nisu drugdje svrstani</t>
  </si>
  <si>
    <t>08 "Rekreacija, kultura i religija"</t>
  </si>
  <si>
    <t>081 Službe rekreacije i sporta</t>
  </si>
  <si>
    <t>082 Službe kulture</t>
  </si>
  <si>
    <t>083 Službe emitiranja i izdavanja</t>
  </si>
  <si>
    <t>084 Religijske i druge službe zajednice</t>
  </si>
  <si>
    <t>085 "Istraživanje i razvoj rekreacije, kulture i religije"</t>
  </si>
  <si>
    <t>086 "Rashodi za rekreaciju, kulturu i religiju koji nisu drugdje svrstani"</t>
  </si>
  <si>
    <t>09 Obrazovanje</t>
  </si>
  <si>
    <t>091 Predškolsko i osnovno obrazovanje</t>
  </si>
  <si>
    <t>092 Srednjoškolsko  obrazovanje</t>
  </si>
  <si>
    <t>093 "Poslije srednjoškolsko, ali ne visoko obrazovanje"</t>
  </si>
  <si>
    <t>094 Visoka naobrazba</t>
  </si>
  <si>
    <t>095 Obrazovanje koje se ne može definirati po stupnju</t>
  </si>
  <si>
    <t>096 Dodatne usluge u obrazovanju</t>
  </si>
  <si>
    <t>097 Istraživanje i razvoj obrazovanja</t>
  </si>
  <si>
    <t>098 Usluge obrazovanja koje nisu drugdje svrstane</t>
  </si>
  <si>
    <t>10 Socijalna zaštita</t>
  </si>
  <si>
    <t>101 Bolest i invaliditet</t>
  </si>
  <si>
    <t>102 Starost</t>
  </si>
  <si>
    <t>103 Sljednici</t>
  </si>
  <si>
    <t>104 Obitelj i djeca</t>
  </si>
  <si>
    <t>105 Nezaposlenost</t>
  </si>
  <si>
    <t>106 Stanovanje</t>
  </si>
  <si>
    <t>107 Socijalna pomoć stanovništvu koje nije obuhvaćeno redovnim socijalnim programima</t>
  </si>
  <si>
    <t>108 Istraživanje i razvoj socijalne zaštite</t>
  </si>
  <si>
    <t>109 Aktivnosti socijalne zaštite koje nisu drugdje svrstane</t>
  </si>
  <si>
    <t>Projekcija proračuna
za 2026.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</si>
  <si>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</si>
  <si>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</si>
  <si>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</si>
  <si>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</si>
  <si>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</si>
  <si>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</si>
  <si>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</si>
  <si>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</si>
  <si>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</si>
  <si>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</si>
  <si>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</si>
  <si>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</si>
  <si>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* Napomena: Iznosi u stupcima Izvršenje 2022. preračunavaju se iz kuna u eure prema fiksnom tečaju konverzije (1 EUR=7,53450 kuna) i po pravilima za preračunavanje i zaokruživanje.</t>
  </si>
  <si>
    <t>Izvršenje 2024</t>
  </si>
  <si>
    <t>Proračun 2025</t>
  </si>
  <si>
    <t>1. Rebalans 2025.</t>
  </si>
  <si>
    <t>Projekcija proračuna
za 2027.</t>
  </si>
  <si>
    <t>I. IZMJENE I DOPUNE FINANCIJSKI PLAN PRORAČUNSKOG KORISNIKA JEDINICE LOKALNE I PODRUČNE (REGIONALNE) SAMOUPRAVE 
ZA 2025. I PROJEKCIJA ZA 2026. I 2027. GODINU</t>
  </si>
  <si>
    <t xml:space="preserve"> </t>
  </si>
  <si>
    <t>PROGRAM 4001</t>
  </si>
  <si>
    <t>Razvoj odgojno obrazovnog sustava</t>
  </si>
  <si>
    <t>Aktivnost A400103</t>
  </si>
  <si>
    <t>Natjecanje, manifestacije i ostalo</t>
  </si>
  <si>
    <t>Izvor financiranja 1.1.</t>
  </si>
  <si>
    <t>Izvor financiranja 4.8.</t>
  </si>
  <si>
    <t>Prihodi za posebne namjene PK</t>
  </si>
  <si>
    <t>Izvor financiranja 5.4.</t>
  </si>
  <si>
    <t>Pomoći PK</t>
  </si>
  <si>
    <t>Izvor financiranja 6.2.</t>
  </si>
  <si>
    <t>Donacije PK</t>
  </si>
  <si>
    <t>Aktivnost A400104</t>
  </si>
  <si>
    <t>E škole</t>
  </si>
  <si>
    <t>Tekući projekt  T400149</t>
  </si>
  <si>
    <t>Opskrba školskih ustanova higijenskim potrepštinama</t>
  </si>
  <si>
    <t>Aktivnost A400105</t>
  </si>
  <si>
    <t>Nagrade učenicima</t>
  </si>
  <si>
    <t>Tekući projekt  T400125</t>
  </si>
  <si>
    <t>Pomoći</t>
  </si>
  <si>
    <t>Tekući projekt  T400140</t>
  </si>
  <si>
    <t>Erasmus+</t>
  </si>
  <si>
    <t>Izvor financiranja 5.5.</t>
  </si>
  <si>
    <t>Pomoći Eu za PK</t>
  </si>
  <si>
    <t>PROGRAM 4040</t>
  </si>
  <si>
    <t>Srednjoškolsko obrazovanje</t>
  </si>
  <si>
    <t>Aktivnost A404001</t>
  </si>
  <si>
    <t>Rashodi djelatnosti</t>
  </si>
  <si>
    <t>Izvor financiranja 3.2.</t>
  </si>
  <si>
    <t>Vlastiti prihodi</t>
  </si>
  <si>
    <t>Izvor financiranja 4.4.</t>
  </si>
  <si>
    <t>Prihodi za posebne namjene Decentralizacija</t>
  </si>
  <si>
    <t>Izvor financiranja 4.8.2</t>
  </si>
  <si>
    <t>Prihodi za posebne namjene-prenesena sredstva</t>
  </si>
  <si>
    <t>Aktivnost A404003</t>
  </si>
  <si>
    <t>Izgradnja i uređenje objekata</t>
  </si>
  <si>
    <t>Izvor financiranja 7.2.</t>
  </si>
  <si>
    <t>Program poticanja razvoja publike u kulturi</t>
  </si>
  <si>
    <t>Ukupni prihodi</t>
  </si>
  <si>
    <t>Opći prihodi i primici preneseni</t>
  </si>
  <si>
    <t>Izvor financiranja 1.1.2.</t>
  </si>
  <si>
    <t>Donacije</t>
  </si>
  <si>
    <t>Izdaci za dane zajmove I depozite</t>
  </si>
  <si>
    <t>1.1.2.</t>
  </si>
  <si>
    <t>4.8.2.</t>
  </si>
  <si>
    <t>Prihodi za posebne namjene proračunskih korisnika-preneseni</t>
  </si>
  <si>
    <t>Prihodi za posebne namjene proračunskih korisnika-prenesena</t>
  </si>
  <si>
    <t>Naknade građanima</t>
  </si>
  <si>
    <t xml:space="preserve">I. IZMJENE I DOPUNE FINANCIJSKI PLAN PRORAČUNSKOG KORISNIKA JEDINICE LOKALNE I PODRUČNE (REGIONALNE) SAMOUPRAVE 
ZA 2025. I PROJEKCIJA ZA 2026. I 2027. GODINU
</t>
  </si>
  <si>
    <t xml:space="preserve">I. IZMJENE I DOPUNE FINANCIJSKI PLAN PRORAČUNSKOG KORISNIKA JEDINICE LOKALNE I PODRUČNE (REGIONALNE) SAMOUPRAVE 
ZA 2025. I PROJEKCIJA ZA 2026. I 2027. GODINU    
</t>
  </si>
  <si>
    <t xml:space="preserve">I. IZMJENE I DOPUNE FINANCIJSKI PLAN PRORAČUNSKOG KORISNIKA JEDINICE LOKALNE I PODRUČNE (REGIONALNE) SAMOUPRAVE 
ZA 2025. I PROJEKCIJA ZA 2026. I 2027. GODINU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</si>
</sst>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</font>
    <font>
      <b/>
      <i/>
      <sz val="10"/>
      <name val="Arial"/>
      <family val="2"/>
      <charset val="238"/>
    </font>
    <font>
      <i/>
      <sz val="11"/>
      <color rgb="FF000000"/>
      <name val="Calibri"/>
      <family val="2"/>
      <charset val="238"/>
      <scheme val="minor"/>
    </font>
    <font>
      <b/>
      <sz val="10"/>
      <color indexed="8"/>
      <name val="Arial"/>
      <family val="2"/>
    </font>
    <font>
      <b/>
      <sz val="14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1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color indexed="8"/>
      <name val="Arial"/>
      <family val="2"/>
    </font>
    <font>
      <i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214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6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8" fillId="3" borderId="2" xfId="0" applyNumberFormat="1" applyFont="1" applyFill="1" applyBorder="1" applyAlignment="1" applyProtection="1">
      <alignment vertical="center"/>
    </xf>
    <xf numFmtId="3" fontId="17" fillId="2" borderId="3" xfId="0" applyNumberFormat="1" applyFont="1" applyFill="1" applyBorder="1" applyAlignment="1">
      <alignment horizontal="right"/>
    </xf>
    <xf numFmtId="0" fontId="18" fillId="0" borderId="0" xfId="0" applyFont="1"/>
    <xf numFmtId="0" fontId="0" fillId="0" borderId="0" xfId="0" applyFon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Font="1"/>
    <xf numFmtId="0" fontId="20" fillId="0" borderId="3" xfId="1" applyNumberFormat="1" applyFont="1" applyFill="1" applyBorder="1" applyAlignment="1" applyProtection="1">
      <alignment horizontal="left" vertical="center" wrapText="1"/>
    </xf>
    <xf numFmtId="0" fontId="22" fillId="0" borderId="3" xfId="1" applyNumberFormat="1" applyFont="1" applyFill="1" applyBorder="1" applyAlignment="1" applyProtection="1">
      <alignment horizontal="left" vertical="center" wrapText="1"/>
    </xf>
    <xf numFmtId="0" fontId="18" fillId="0" borderId="3" xfId="0" applyFont="1" applyBorder="1"/>
    <xf numFmtId="0" fontId="0" fillId="0" borderId="3" xfId="0" applyBorder="1"/>
    <xf numFmtId="0" fontId="23" fillId="0" borderId="3" xfId="1" applyNumberFormat="1" applyFont="1" applyFill="1" applyBorder="1" applyAlignment="1" applyProtection="1">
      <alignment horizontal="right" vertical="center" wrapText="1"/>
    </xf>
    <xf numFmtId="3" fontId="10" fillId="4" borderId="1" xfId="0" quotePrefix="1" applyNumberFormat="1" applyFont="1" applyFill="1" applyBorder="1" applyAlignment="1">
      <alignment horizontal="right"/>
    </xf>
    <xf numFmtId="3" fontId="10" fillId="4" borderId="3" xfId="0" applyNumberFormat="1" applyFont="1" applyFill="1" applyBorder="1" applyAlignment="1" applyProtection="1">
      <alignment horizontal="right" wrapText="1"/>
    </xf>
    <xf numFmtId="3" fontId="10" fillId="3" borderId="1" xfId="0" quotePrefix="1" applyNumberFormat="1" applyFont="1" applyFill="1" applyBorder="1" applyAlignment="1">
      <alignment horizontal="right"/>
    </xf>
    <xf numFmtId="3" fontId="10" fillId="3" borderId="3" xfId="0" quotePrefix="1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wrapText="1"/>
    </xf>
    <xf numFmtId="0" fontId="25" fillId="0" borderId="0" xfId="0" quotePrefix="1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NumberFormat="1" applyFont="1" applyFill="1" applyBorder="1" applyAlignment="1" applyProtection="1">
      <alignment horizontal="left"/>
    </xf>
    <xf numFmtId="3" fontId="6" fillId="3" borderId="3" xfId="0" quotePrefix="1" applyNumberFormat="1" applyFont="1" applyFill="1" applyBorder="1" applyAlignment="1">
      <alignment horizontal="right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" fontId="3" fillId="2" borderId="3" xfId="0" applyNumberFormat="1" applyFont="1" applyFill="1" applyBorder="1" applyAlignment="1">
      <alignment horizontal="right"/>
    </xf>
    <xf numFmtId="2" fontId="8" fillId="2" borderId="3" xfId="0" applyNumberFormat="1" applyFont="1" applyFill="1" applyBorder="1" applyAlignment="1" applyProtection="1">
      <alignment horizontal="right" vertical="center" wrapText="1"/>
    </xf>
    <xf numFmtId="2" fontId="10" fillId="2" borderId="3" xfId="0" applyNumberFormat="1" applyFont="1" applyFill="1" applyBorder="1" applyAlignment="1" applyProtection="1">
      <alignment horizontal="right" vertical="center" wrapText="1"/>
    </xf>
    <xf numFmtId="4" fontId="10" fillId="2" borderId="3" xfId="0" applyNumberFormat="1" applyFont="1" applyFill="1" applyBorder="1" applyAlignment="1" applyProtection="1">
      <alignment horizontal="right" vertical="center" wrapText="1"/>
    </xf>
    <xf numFmtId="4" fontId="8" fillId="2" borderId="3" xfId="0" applyNumberFormat="1" applyFont="1" applyFill="1" applyBorder="1" applyAlignment="1" applyProtection="1">
      <alignment horizontal="right" vertical="center" wrapText="1"/>
    </xf>
    <xf numFmtId="4" fontId="9" fillId="2" borderId="3" xfId="0" applyNumberFormat="1" applyFont="1" applyFill="1" applyBorder="1" applyAlignment="1" applyProtection="1">
      <alignment horizontal="left" vertical="center" wrapText="1"/>
    </xf>
    <xf numFmtId="4" fontId="17" fillId="2" borderId="3" xfId="0" applyNumberFormat="1" applyFont="1" applyFill="1" applyBorder="1" applyAlignment="1">
      <alignment horizontal="right"/>
    </xf>
    <xf numFmtId="4" fontId="10" fillId="2" borderId="3" xfId="0" applyNumberFormat="1" applyFont="1" applyFill="1" applyBorder="1" applyAlignment="1" applyProtection="1">
      <alignment horizontal="right" wrapText="1"/>
    </xf>
    <xf numFmtId="4" fontId="8" fillId="2" borderId="3" xfId="0" applyNumberFormat="1" applyFont="1" applyFill="1" applyBorder="1" applyAlignment="1" applyProtection="1">
      <alignment horizontal="right" wrapText="1"/>
    </xf>
    <xf numFmtId="4" fontId="9" fillId="2" borderId="3" xfId="0" quotePrefix="1" applyNumberFormat="1" applyFont="1" applyFill="1" applyBorder="1" applyAlignment="1">
      <alignment horizontal="right" vertical="center"/>
    </xf>
    <xf numFmtId="4" fontId="9" fillId="2" borderId="3" xfId="0" applyNumberFormat="1" applyFont="1" applyFill="1" applyBorder="1" applyAlignment="1" applyProtection="1">
      <alignment horizontal="right" vertical="center" wrapText="1"/>
    </xf>
    <xf numFmtId="4" fontId="9" fillId="2" borderId="3" xfId="0" quotePrefix="1" applyNumberFormat="1" applyFont="1" applyFill="1" applyBorder="1" applyAlignment="1">
      <alignment horizontal="right" vertical="center" wrapText="1"/>
    </xf>
    <xf numFmtId="4" fontId="27" fillId="2" borderId="3" xfId="0" quotePrefix="1" applyNumberFormat="1" applyFont="1" applyFill="1" applyBorder="1" applyAlignment="1">
      <alignment horizontal="right" vertical="center"/>
    </xf>
    <xf numFmtId="4" fontId="8" fillId="2" borderId="3" xfId="0" quotePrefix="1" applyNumberFormat="1" applyFont="1" applyFill="1" applyBorder="1" applyAlignment="1">
      <alignment horizontal="right" vertical="center"/>
    </xf>
    <xf numFmtId="4" fontId="9" fillId="2" borderId="3" xfId="0" quotePrefix="1" applyNumberFormat="1" applyFont="1" applyFill="1" applyBorder="1" applyAlignment="1">
      <alignment horizontal="left" vertical="center"/>
    </xf>
    <xf numFmtId="0" fontId="28" fillId="2" borderId="3" xfId="0" quotePrefix="1" applyFont="1" applyFill="1" applyBorder="1" applyAlignment="1">
      <alignment horizontal="left" vertical="center"/>
    </xf>
    <xf numFmtId="4" fontId="10" fillId="2" borderId="3" xfId="0" quotePrefix="1" applyNumberFormat="1" applyFont="1" applyFill="1" applyBorder="1" applyAlignment="1">
      <alignment horizontal="right" vertical="center"/>
    </xf>
    <xf numFmtId="4" fontId="9" fillId="2" borderId="3" xfId="0" quotePrefix="1" applyNumberFormat="1" applyFont="1" applyFill="1" applyBorder="1" applyAlignment="1">
      <alignment horizontal="right" wrapText="1"/>
    </xf>
    <xf numFmtId="4" fontId="10" fillId="2" borderId="3" xfId="0" quotePrefix="1" applyNumberFormat="1" applyFont="1" applyFill="1" applyBorder="1" applyAlignment="1">
      <alignment horizontal="right"/>
    </xf>
    <xf numFmtId="4" fontId="10" fillId="2" borderId="3" xfId="0" applyNumberFormat="1" applyFont="1" applyFill="1" applyBorder="1" applyAlignment="1" applyProtection="1">
      <alignment vertical="center" wrapText="1"/>
    </xf>
    <xf numFmtId="4" fontId="8" fillId="2" borderId="3" xfId="0" applyNumberFormat="1" applyFont="1" applyFill="1" applyBorder="1" applyAlignment="1" applyProtection="1">
      <alignment vertical="center" wrapText="1"/>
    </xf>
    <xf numFmtId="2" fontId="9" fillId="2" borderId="3" xfId="0" quotePrefix="1" applyNumberFormat="1" applyFont="1" applyFill="1" applyBorder="1" applyAlignment="1">
      <alignment horizontal="left" vertical="center"/>
    </xf>
    <xf numFmtId="4" fontId="29" fillId="0" borderId="3" xfId="1" applyNumberFormat="1" applyFont="1" applyFill="1" applyBorder="1" applyAlignment="1" applyProtection="1">
      <alignment horizontal="right" wrapText="1"/>
    </xf>
    <xf numFmtId="4" fontId="18" fillId="0" borderId="3" xfId="0" applyNumberFormat="1" applyFont="1" applyBorder="1"/>
    <xf numFmtId="0" fontId="6" fillId="4" borderId="4" xfId="0" applyNumberFormat="1" applyFont="1" applyFill="1" applyBorder="1" applyAlignment="1" applyProtection="1">
      <alignment horizontal="left" vertical="center" wrapText="1"/>
    </xf>
    <xf numFmtId="4" fontId="6" fillId="4" borderId="4" xfId="0" applyNumberFormat="1" applyFont="1" applyFill="1" applyBorder="1" applyAlignment="1" applyProtection="1">
      <alignment horizontal="right" wrapText="1"/>
    </xf>
    <xf numFmtId="4" fontId="6" fillId="4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 applyProtection="1">
      <alignment vertical="center" wrapText="1"/>
    </xf>
    <xf numFmtId="3" fontId="6" fillId="2" borderId="3" xfId="0" applyNumberFormat="1" applyFont="1" applyFill="1" applyBorder="1" applyAlignment="1">
      <alignment horizontal="right"/>
    </xf>
    <xf numFmtId="4" fontId="17" fillId="2" borderId="4" xfId="0" applyNumberFormat="1" applyFont="1" applyFill="1" applyBorder="1" applyAlignment="1" applyProtection="1">
      <alignment vertical="center" wrapText="1"/>
    </xf>
    <xf numFmtId="4" fontId="17" fillId="2" borderId="3" xfId="0" applyNumberFormat="1" applyFont="1" applyFill="1" applyBorder="1" applyAlignment="1" applyProtection="1">
      <alignment horizontal="right" wrapText="1"/>
    </xf>
    <xf numFmtId="4" fontId="3" fillId="2" borderId="4" xfId="0" applyNumberFormat="1" applyFont="1" applyFill="1" applyBorder="1" applyAlignment="1" applyProtection="1">
      <alignment vertical="center" wrapText="1"/>
    </xf>
    <xf numFmtId="4" fontId="6" fillId="2" borderId="3" xfId="0" applyNumberFormat="1" applyFont="1" applyFill="1" applyBorder="1" applyAlignment="1">
      <alignment horizontal="right"/>
    </xf>
    <xf numFmtId="2" fontId="6" fillId="2" borderId="4" xfId="0" applyNumberFormat="1" applyFont="1" applyFill="1" applyBorder="1" applyAlignment="1" applyProtection="1">
      <alignment horizontal="right" vertical="center" wrapText="1"/>
    </xf>
    <xf numFmtId="2" fontId="3" fillId="2" borderId="4" xfId="0" applyNumberFormat="1" applyFont="1" applyFill="1" applyBorder="1" applyAlignment="1" applyProtection="1">
      <alignment horizontal="right" vertical="center" wrapText="1"/>
    </xf>
    <xf numFmtId="0" fontId="30" fillId="2" borderId="4" xfId="0" applyNumberFormat="1" applyFont="1" applyFill="1" applyBorder="1" applyAlignment="1" applyProtection="1">
      <alignment horizontal="left" vertical="center" wrapText="1"/>
    </xf>
    <xf numFmtId="4" fontId="30" fillId="2" borderId="4" xfId="0" applyNumberFormat="1" applyFont="1" applyFill="1" applyBorder="1" applyAlignment="1" applyProtection="1">
      <alignment vertical="center" wrapText="1"/>
    </xf>
    <xf numFmtId="4" fontId="17" fillId="0" borderId="3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6" fillId="4" borderId="4" xfId="0" applyNumberFormat="1" applyFont="1" applyFill="1" applyBorder="1" applyAlignment="1" applyProtection="1">
      <alignment vertical="center" wrapText="1"/>
    </xf>
    <xf numFmtId="4" fontId="3" fillId="2" borderId="6" xfId="0" applyNumberFormat="1" applyFont="1" applyFill="1" applyBorder="1" applyAlignment="1" applyProtection="1">
      <alignment vertical="center" wrapText="1"/>
    </xf>
    <xf numFmtId="4" fontId="3" fillId="2" borderId="7" xfId="0" applyNumberFormat="1" applyFont="1" applyFill="1" applyBorder="1" applyAlignment="1">
      <alignment horizontal="right"/>
    </xf>
    <xf numFmtId="2" fontId="18" fillId="0" borderId="3" xfId="0" applyNumberFormat="1" applyFont="1" applyBorder="1"/>
    <xf numFmtId="2" fontId="0" fillId="0" borderId="3" xfId="0" applyNumberFormat="1" applyBorder="1"/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9" fillId="2" borderId="3" xfId="0" quotePrefix="1" applyFont="1" applyFill="1" applyBorder="1" applyAlignment="1">
      <alignment horizontal="right" vertical="center"/>
    </xf>
    <xf numFmtId="2" fontId="9" fillId="2" borderId="3" xfId="0" quotePrefix="1" applyNumberFormat="1" applyFont="1" applyFill="1" applyBorder="1" applyAlignment="1">
      <alignment horizontal="right" vertical="center"/>
    </xf>
    <xf numFmtId="2" fontId="9" fillId="2" borderId="3" xfId="0" applyNumberFormat="1" applyFont="1" applyFill="1" applyBorder="1" applyAlignment="1" applyProtection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7" fillId="2" borderId="1" xfId="0" applyNumberFormat="1" applyFont="1" applyFill="1" applyBorder="1" applyAlignment="1" applyProtection="1">
      <alignment horizontal="left" vertical="center" wrapText="1"/>
    </xf>
    <xf numFmtId="0" fontId="17" fillId="2" borderId="2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4" fontId="6" fillId="4" borderId="3" xfId="0" applyNumberFormat="1" applyFont="1" applyFill="1" applyBorder="1" applyAlignment="1" applyProtection="1">
      <alignment horizontal="right" vertical="center" wrapText="1"/>
    </xf>
    <xf numFmtId="0" fontId="9" fillId="2" borderId="3" xfId="0" applyNumberFormat="1" applyFont="1" applyFill="1" applyBorder="1" applyAlignment="1" applyProtection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/>
    </xf>
    <xf numFmtId="4" fontId="33" fillId="0" borderId="3" xfId="1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4" fontId="3" fillId="0" borderId="3" xfId="0" applyNumberFormat="1" applyFont="1" applyFill="1" applyBorder="1" applyAlignment="1">
      <alignment horizontal="right" vertical="center"/>
    </xf>
    <xf numFmtId="0" fontId="0" fillId="0" borderId="0" xfId="0" applyFill="1"/>
    <xf numFmtId="14" fontId="9" fillId="2" borderId="3" xfId="0" quotePrefix="1" applyNumberFormat="1" applyFont="1" applyFill="1" applyBorder="1" applyAlignment="1">
      <alignment horizontal="left" vertical="center"/>
    </xf>
    <xf numFmtId="0" fontId="34" fillId="2" borderId="3" xfId="0" quotePrefix="1" applyFont="1" applyFill="1" applyBorder="1" applyAlignment="1">
      <alignment horizontal="left" vertical="center"/>
    </xf>
    <xf numFmtId="0" fontId="27" fillId="2" borderId="3" xfId="0" applyNumberFormat="1" applyFont="1" applyFill="1" applyBorder="1" applyAlignment="1" applyProtection="1">
      <alignment horizontal="left" vertical="center" wrapText="1"/>
    </xf>
    <xf numFmtId="4" fontId="34" fillId="2" borderId="3" xfId="0" quotePrefix="1" applyNumberFormat="1" applyFont="1" applyFill="1" applyBorder="1" applyAlignment="1">
      <alignment horizontal="right" vertical="center"/>
    </xf>
    <xf numFmtId="0" fontId="30" fillId="0" borderId="4" xfId="0" applyNumberFormat="1" applyFont="1" applyFill="1" applyBorder="1" applyAlignment="1" applyProtection="1">
      <alignment horizontal="left" vertical="center" wrapText="1"/>
    </xf>
    <xf numFmtId="4" fontId="30" fillId="0" borderId="3" xfId="0" applyNumberFormat="1" applyFont="1" applyFill="1" applyBorder="1" applyAlignment="1">
      <alignment horizontal="right" vertical="center"/>
    </xf>
    <xf numFmtId="4" fontId="30" fillId="2" borderId="3" xfId="0" applyNumberFormat="1" applyFont="1" applyFill="1" applyBorder="1" applyAlignment="1">
      <alignment horizontal="right"/>
    </xf>
    <xf numFmtId="0" fontId="30" fillId="0" borderId="3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4" fontId="10" fillId="4" borderId="1" xfId="0" quotePrefix="1" applyNumberFormat="1" applyFont="1" applyFill="1" applyBorder="1" applyAlignment="1">
      <alignment horizontal="right"/>
    </xf>
    <xf numFmtId="4" fontId="10" fillId="3" borderId="1" xfId="0" quotePrefix="1" applyNumberFormat="1" applyFont="1" applyFill="1" applyBorder="1" applyAlignment="1">
      <alignment horizontal="right"/>
    </xf>
    <xf numFmtId="0" fontId="32" fillId="0" borderId="3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left" vertical="center" wrapText="1"/>
    </xf>
    <xf numFmtId="2" fontId="36" fillId="0" borderId="4" xfId="0" applyNumberFormat="1" applyFont="1" applyFill="1" applyBorder="1" applyAlignment="1">
      <alignment horizontal="right" vertical="center" wrapText="1"/>
    </xf>
    <xf numFmtId="4" fontId="35" fillId="0" borderId="4" xfId="0" applyNumberFormat="1" applyFont="1" applyFill="1" applyBorder="1" applyAlignment="1">
      <alignment horizontal="right" vertical="center"/>
    </xf>
    <xf numFmtId="4" fontId="35" fillId="0" borderId="3" xfId="0" applyNumberFormat="1" applyFont="1" applyFill="1" applyBorder="1" applyAlignment="1">
      <alignment horizontal="right" vertical="center"/>
    </xf>
    <xf numFmtId="4" fontId="6" fillId="0" borderId="3" xfId="0" applyNumberFormat="1" applyFont="1" applyFill="1" applyBorder="1" applyAlignment="1" applyProtection="1">
      <alignment horizontal="right"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/>
    </xf>
    <xf numFmtId="0" fontId="10" fillId="0" borderId="1" xfId="0" quotePrefix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 applyProtection="1">
      <alignment vertical="center" wrapText="1"/>
    </xf>
    <xf numFmtId="0" fontId="10" fillId="0" borderId="1" xfId="0" quotePrefix="1" applyFont="1" applyBorder="1" applyAlignment="1">
      <alignment horizontal="left" vertical="center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7" fillId="2" borderId="1" xfId="0" applyNumberFormat="1" applyFont="1" applyFill="1" applyBorder="1" applyAlignment="1" applyProtection="1">
      <alignment horizontal="left" vertical="center" wrapText="1"/>
    </xf>
    <xf numFmtId="0" fontId="17" fillId="2" borderId="2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5" fillId="0" borderId="1" xfId="0" applyNumberFormat="1" applyFont="1" applyFill="1" applyBorder="1" applyAlignment="1" applyProtection="1">
      <alignment horizontal="left" vertical="center" wrapText="1"/>
    </xf>
    <xf numFmtId="0" fontId="35" fillId="0" borderId="2" xfId="0" applyNumberFormat="1" applyFont="1" applyFill="1" applyBorder="1" applyAlignment="1" applyProtection="1">
      <alignment horizontal="left" vertical="center" wrapText="1"/>
    </xf>
    <xf numFmtId="0" fontId="35" fillId="0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30" fillId="2" borderId="1" xfId="0" applyNumberFormat="1" applyFont="1" applyFill="1" applyBorder="1" applyAlignment="1" applyProtection="1">
      <alignment horizontal="left" vertical="center"/>
    </xf>
    <xf numFmtId="0" fontId="30" fillId="2" borderId="2" xfId="0" applyNumberFormat="1" applyFont="1" applyFill="1" applyBorder="1" applyAlignment="1" applyProtection="1">
      <alignment horizontal="left" vertical="center"/>
    </xf>
    <xf numFmtId="0" fontId="30" fillId="2" borderId="4" xfId="0" applyNumberFormat="1" applyFont="1" applyFill="1" applyBorder="1" applyAlignment="1" applyProtection="1">
      <alignment horizontal="left" vertical="center"/>
    </xf>
    <xf numFmtId="0" fontId="6" fillId="2" borderId="1" xfId="0" applyNumberFormat="1" applyFont="1" applyFill="1" applyBorder="1" applyAlignment="1" applyProtection="1">
      <alignment horizontal="left" vertical="center"/>
    </xf>
    <xf numFmtId="0" fontId="6" fillId="2" borderId="2" xfId="0" applyNumberFormat="1" applyFont="1" applyFill="1" applyBorder="1" applyAlignment="1" applyProtection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F11" sqref="F11"/>
    </sheetView>
  </sheetViews>
  <sheetFormatPr defaultRowHeight="15" x14ac:dyDescent="0.25"/>
  <cols>
    <col min="5" max="7" width="25.28515625" customWidth="1"/>
    <col min="8" max="8" width="23.42578125" customWidth="1"/>
    <col min="9" max="10" width="25.28515625" customWidth="1"/>
  </cols>
  <sheetData>
    <row r="1" spans="1:10" ht="42" customHeight="1" x14ac:dyDescent="0.25">
      <c r="A1" s="168" t="s">
        <v>181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10" ht="18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x14ac:dyDescent="0.25">
      <c r="A3" s="168" t="s">
        <v>27</v>
      </c>
      <c r="B3" s="168"/>
      <c r="C3" s="168"/>
      <c r="D3" s="168"/>
      <c r="E3" s="168"/>
      <c r="F3" s="168"/>
      <c r="G3" s="168"/>
      <c r="H3" s="168"/>
      <c r="I3" s="180"/>
      <c r="J3" s="180"/>
    </row>
    <row r="4" spans="1:10" ht="18" x14ac:dyDescent="0.25">
      <c r="A4" s="22"/>
      <c r="B4" s="22"/>
      <c r="C4" s="22"/>
      <c r="D4" s="22"/>
      <c r="E4" s="22"/>
      <c r="F4" s="22"/>
      <c r="G4" s="22"/>
      <c r="H4" s="22"/>
      <c r="I4" s="5"/>
      <c r="J4" s="5"/>
    </row>
    <row r="5" spans="1:10" ht="18" customHeight="1" x14ac:dyDescent="0.25">
      <c r="A5" s="168" t="s">
        <v>33</v>
      </c>
      <c r="B5" s="169"/>
      <c r="C5" s="169"/>
      <c r="D5" s="169"/>
      <c r="E5" s="169"/>
      <c r="F5" s="169"/>
      <c r="G5" s="169"/>
      <c r="H5" s="169"/>
      <c r="I5" s="169"/>
      <c r="J5" s="169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4" t="s">
        <v>41</v>
      </c>
    </row>
    <row r="7" spans="1:10" ht="25.5" x14ac:dyDescent="0.25">
      <c r="A7" s="26"/>
      <c r="B7" s="27"/>
      <c r="C7" s="27"/>
      <c r="D7" s="28"/>
      <c r="E7" s="29"/>
      <c r="F7" s="3" t="s">
        <v>128</v>
      </c>
      <c r="G7" s="3" t="s">
        <v>129</v>
      </c>
      <c r="H7" s="3" t="s">
        <v>130</v>
      </c>
      <c r="I7" s="3" t="s">
        <v>114</v>
      </c>
      <c r="J7" s="3" t="s">
        <v>131</v>
      </c>
    </row>
    <row r="8" spans="1:10" x14ac:dyDescent="0.25">
      <c r="A8" s="170" t="s">
        <v>0</v>
      </c>
      <c r="B8" s="165"/>
      <c r="C8" s="165"/>
      <c r="D8" s="165"/>
      <c r="E8" s="176"/>
      <c r="F8" s="114">
        <f>F9+F10</f>
        <v>3970913.3</v>
      </c>
      <c r="G8" s="114">
        <f t="shared" ref="G8:J8" si="0">G9+G10</f>
        <v>4102865.25</v>
      </c>
      <c r="H8" s="114">
        <f t="shared" si="0"/>
        <v>4737384.8</v>
      </c>
      <c r="I8" s="114">
        <f t="shared" si="0"/>
        <v>4102865.25</v>
      </c>
      <c r="J8" s="114">
        <f t="shared" si="0"/>
        <v>4102865.25</v>
      </c>
    </row>
    <row r="9" spans="1:10" x14ac:dyDescent="0.25">
      <c r="A9" s="177" t="s">
        <v>115</v>
      </c>
      <c r="B9" s="175"/>
      <c r="C9" s="175"/>
      <c r="D9" s="175"/>
      <c r="E9" s="178"/>
      <c r="F9" s="113">
        <v>3970375.75</v>
      </c>
      <c r="G9" s="113">
        <v>4102865.25</v>
      </c>
      <c r="H9" s="113">
        <v>4737384.8</v>
      </c>
      <c r="I9" s="113">
        <f>G9</f>
        <v>4102865.25</v>
      </c>
      <c r="J9" s="113">
        <f>G9</f>
        <v>4102865.25</v>
      </c>
    </row>
    <row r="10" spans="1:10" x14ac:dyDescent="0.25">
      <c r="A10" s="179" t="s">
        <v>116</v>
      </c>
      <c r="B10" s="178"/>
      <c r="C10" s="178"/>
      <c r="D10" s="178"/>
      <c r="E10" s="178"/>
      <c r="F10" s="113">
        <v>537.54999999999995</v>
      </c>
      <c r="G10" s="113">
        <v>0</v>
      </c>
      <c r="H10" s="113">
        <v>0</v>
      </c>
      <c r="I10" s="113">
        <f>G10</f>
        <v>0</v>
      </c>
      <c r="J10" s="113">
        <v>0</v>
      </c>
    </row>
    <row r="11" spans="1:10" x14ac:dyDescent="0.25">
      <c r="A11" s="35" t="s">
        <v>2</v>
      </c>
      <c r="B11" s="38"/>
      <c r="C11" s="38"/>
      <c r="D11" s="38"/>
      <c r="E11" s="38"/>
      <c r="F11" s="114">
        <f>F12+F13</f>
        <v>3938076.06</v>
      </c>
      <c r="G11" s="114">
        <f t="shared" ref="G11:J11" si="1">G12+G13</f>
        <v>4102865.25</v>
      </c>
      <c r="H11" s="114">
        <f t="shared" si="1"/>
        <v>4817274.2300000004</v>
      </c>
      <c r="I11" s="114">
        <f t="shared" si="1"/>
        <v>4102865.25</v>
      </c>
      <c r="J11" s="114">
        <f t="shared" si="1"/>
        <v>4102865.25</v>
      </c>
    </row>
    <row r="12" spans="1:10" x14ac:dyDescent="0.25">
      <c r="A12" s="174" t="s">
        <v>117</v>
      </c>
      <c r="B12" s="175"/>
      <c r="C12" s="175"/>
      <c r="D12" s="175"/>
      <c r="E12" s="175"/>
      <c r="F12" s="113">
        <v>3905107.41</v>
      </c>
      <c r="G12" s="113">
        <v>4102865.25</v>
      </c>
      <c r="H12" s="113">
        <v>4799274.2300000004</v>
      </c>
      <c r="I12" s="113">
        <f>G12</f>
        <v>4102865.25</v>
      </c>
      <c r="J12" s="158">
        <f>G12</f>
        <v>4102865.25</v>
      </c>
    </row>
    <row r="13" spans="1:10" x14ac:dyDescent="0.25">
      <c r="A13" s="181" t="s">
        <v>118</v>
      </c>
      <c r="B13" s="178"/>
      <c r="C13" s="178"/>
      <c r="D13" s="178"/>
      <c r="E13" s="178"/>
      <c r="F13" s="115">
        <v>32968.65</v>
      </c>
      <c r="G13" s="115">
        <v>0</v>
      </c>
      <c r="H13" s="115">
        <v>18000</v>
      </c>
      <c r="I13" s="115">
        <f>G13</f>
        <v>0</v>
      </c>
      <c r="J13" s="158">
        <f>G13</f>
        <v>0</v>
      </c>
    </row>
    <row r="14" spans="1:10" x14ac:dyDescent="0.25">
      <c r="A14" s="164" t="s">
        <v>3</v>
      </c>
      <c r="B14" s="165"/>
      <c r="C14" s="165"/>
      <c r="D14" s="165"/>
      <c r="E14" s="165"/>
      <c r="F14" s="114">
        <f>F8-F11</f>
        <v>32837.239999999758</v>
      </c>
      <c r="G14" s="114">
        <f>G8-G11</f>
        <v>0</v>
      </c>
      <c r="H14" s="114">
        <f>H8-H11</f>
        <v>-79889.430000000633</v>
      </c>
      <c r="I14" s="114">
        <f>I8-I11</f>
        <v>0</v>
      </c>
      <c r="J14" s="114">
        <f>J8-J11</f>
        <v>0</v>
      </c>
    </row>
    <row r="15" spans="1:10" ht="18" x14ac:dyDescent="0.25">
      <c r="A15" s="22"/>
      <c r="B15" s="20"/>
      <c r="C15" s="20"/>
      <c r="D15" s="20"/>
      <c r="E15" s="20"/>
      <c r="F15" s="20"/>
      <c r="G15" s="20"/>
      <c r="H15" s="20"/>
      <c r="I15" s="21"/>
      <c r="J15" s="21"/>
    </row>
    <row r="16" spans="1:10" ht="18" customHeight="1" x14ac:dyDescent="0.25">
      <c r="A16" s="168" t="s">
        <v>34</v>
      </c>
      <c r="B16" s="169"/>
      <c r="C16" s="169"/>
      <c r="D16" s="169"/>
      <c r="E16" s="169"/>
      <c r="F16" s="169"/>
      <c r="G16" s="169"/>
      <c r="H16" s="169"/>
      <c r="I16" s="169"/>
      <c r="J16" s="169"/>
    </row>
    <row r="17" spans="1:10" ht="18" x14ac:dyDescent="0.25">
      <c r="A17" s="22"/>
      <c r="B17" s="20"/>
      <c r="C17" s="20"/>
      <c r="D17" s="20"/>
      <c r="E17" s="20"/>
      <c r="F17" s="20"/>
      <c r="G17" s="20"/>
      <c r="H17" s="20"/>
      <c r="I17" s="21"/>
      <c r="J17" s="21"/>
    </row>
    <row r="18" spans="1:10" ht="25.5" x14ac:dyDescent="0.25">
      <c r="A18" s="26"/>
      <c r="B18" s="27"/>
      <c r="C18" s="27"/>
      <c r="D18" s="28"/>
      <c r="E18" s="29"/>
      <c r="F18" s="3" t="s">
        <v>128</v>
      </c>
      <c r="G18" s="3" t="s">
        <v>129</v>
      </c>
      <c r="H18" s="3" t="s">
        <v>130</v>
      </c>
      <c r="I18" s="3" t="s">
        <v>114</v>
      </c>
      <c r="J18" s="3" t="s">
        <v>131</v>
      </c>
    </row>
    <row r="19" spans="1:10" ht="15.75" customHeight="1" x14ac:dyDescent="0.25">
      <c r="A19" s="181" t="s">
        <v>119</v>
      </c>
      <c r="B19" s="178"/>
      <c r="C19" s="178"/>
      <c r="D19" s="178"/>
      <c r="E19" s="178"/>
      <c r="F19" s="32"/>
      <c r="G19" s="32"/>
      <c r="H19" s="32"/>
      <c r="I19" s="32"/>
      <c r="J19" s="31"/>
    </row>
    <row r="20" spans="1:10" x14ac:dyDescent="0.25">
      <c r="A20" s="181" t="s">
        <v>120</v>
      </c>
      <c r="B20" s="178"/>
      <c r="C20" s="178"/>
      <c r="D20" s="178"/>
      <c r="E20" s="178"/>
      <c r="F20" s="32">
        <v>2000</v>
      </c>
      <c r="G20" s="32"/>
      <c r="H20" s="32"/>
      <c r="I20" s="32"/>
      <c r="J20" s="31"/>
    </row>
    <row r="21" spans="1:10" x14ac:dyDescent="0.25">
      <c r="A21" s="164" t="s">
        <v>5</v>
      </c>
      <c r="B21" s="165"/>
      <c r="C21" s="165"/>
      <c r="D21" s="165"/>
      <c r="E21" s="165"/>
      <c r="F21" s="30">
        <f>F19-F20</f>
        <v>-2000</v>
      </c>
      <c r="G21" s="30">
        <f t="shared" ref="G21:J21" si="2">G19-G20</f>
        <v>0</v>
      </c>
      <c r="H21" s="30">
        <f t="shared" ref="H21" si="3">H19-H20</f>
        <v>0</v>
      </c>
      <c r="I21" s="30">
        <f t="shared" si="2"/>
        <v>0</v>
      </c>
      <c r="J21" s="30">
        <f t="shared" si="2"/>
        <v>0</v>
      </c>
    </row>
    <row r="22" spans="1:10" x14ac:dyDescent="0.25">
      <c r="A22" s="164" t="s">
        <v>6</v>
      </c>
      <c r="B22" s="165"/>
      <c r="C22" s="165"/>
      <c r="D22" s="165"/>
      <c r="E22" s="165"/>
      <c r="F22" s="114">
        <f>F14+F21</f>
        <v>30837.239999999758</v>
      </c>
      <c r="G22" s="30">
        <f t="shared" ref="G22:J22" si="4">G14+G21</f>
        <v>0</v>
      </c>
      <c r="H22" s="114">
        <f>H14+H21</f>
        <v>-79889.430000000633</v>
      </c>
      <c r="I22" s="30">
        <f t="shared" si="4"/>
        <v>0</v>
      </c>
      <c r="J22" s="30">
        <f t="shared" si="4"/>
        <v>0</v>
      </c>
    </row>
    <row r="23" spans="1:10" ht="18" x14ac:dyDescent="0.25">
      <c r="A23" s="19"/>
      <c r="B23" s="20"/>
      <c r="C23" s="20"/>
      <c r="D23" s="20"/>
      <c r="E23" s="20"/>
      <c r="F23" s="20"/>
      <c r="G23" s="20"/>
      <c r="H23" s="20"/>
      <c r="I23" s="21"/>
      <c r="J23" s="21"/>
    </row>
    <row r="24" spans="1:10" ht="15.75" x14ac:dyDescent="0.25">
      <c r="A24" s="168" t="s">
        <v>121</v>
      </c>
      <c r="B24" s="169"/>
      <c r="C24" s="169"/>
      <c r="D24" s="169"/>
      <c r="E24" s="169"/>
      <c r="F24" s="169"/>
      <c r="G24" s="169"/>
      <c r="H24" s="169"/>
      <c r="I24" s="169"/>
      <c r="J24" s="169"/>
    </row>
    <row r="25" spans="1:10" ht="15.75" x14ac:dyDescent="0.25">
      <c r="A25" s="36"/>
      <c r="B25" s="37"/>
      <c r="C25" s="37"/>
      <c r="D25" s="37"/>
      <c r="E25" s="37"/>
      <c r="F25" s="37"/>
      <c r="G25" s="37"/>
      <c r="H25" s="37"/>
      <c r="I25" s="37"/>
      <c r="J25" s="37"/>
    </row>
    <row r="26" spans="1:10" ht="23.25" customHeight="1" x14ac:dyDescent="0.25">
      <c r="A26" s="26"/>
      <c r="B26" s="27"/>
      <c r="C26" s="27"/>
      <c r="D26" s="28"/>
      <c r="E26" s="29"/>
      <c r="F26" s="3" t="s">
        <v>128</v>
      </c>
      <c r="G26" s="3" t="s">
        <v>129</v>
      </c>
      <c r="H26" s="3" t="s">
        <v>130</v>
      </c>
      <c r="I26" s="3" t="s">
        <v>114</v>
      </c>
      <c r="J26" s="3" t="s">
        <v>131</v>
      </c>
    </row>
    <row r="27" spans="1:10" ht="30" customHeight="1" x14ac:dyDescent="0.25">
      <c r="A27" s="159" t="s">
        <v>122</v>
      </c>
      <c r="B27" s="160"/>
      <c r="C27" s="160"/>
      <c r="D27" s="160"/>
      <c r="E27" s="161"/>
      <c r="F27" s="151">
        <v>49052.19</v>
      </c>
      <c r="G27" s="49">
        <v>0</v>
      </c>
      <c r="H27" s="151">
        <v>79889.429999999993</v>
      </c>
      <c r="I27" s="49">
        <v>0</v>
      </c>
      <c r="J27" s="50">
        <v>0</v>
      </c>
    </row>
    <row r="28" spans="1:10" ht="15" customHeight="1" x14ac:dyDescent="0.25">
      <c r="A28" s="164" t="s">
        <v>123</v>
      </c>
      <c r="B28" s="165"/>
      <c r="C28" s="165"/>
      <c r="D28" s="165"/>
      <c r="E28" s="165"/>
      <c r="F28" s="152">
        <f>F22+F27</f>
        <v>79889.42999999976</v>
      </c>
      <c r="G28" s="51">
        <f t="shared" ref="G28:J28" si="5">G22+G27</f>
        <v>0</v>
      </c>
      <c r="H28" s="51">
        <f t="shared" ref="H28" si="6">H22+H27</f>
        <v>-6.4028427004814148E-10</v>
      </c>
      <c r="I28" s="51">
        <f t="shared" si="5"/>
        <v>0</v>
      </c>
      <c r="J28" s="52">
        <f t="shared" si="5"/>
        <v>0</v>
      </c>
    </row>
    <row r="29" spans="1:10" ht="25.5" customHeight="1" x14ac:dyDescent="0.25">
      <c r="A29" s="170" t="s">
        <v>124</v>
      </c>
      <c r="B29" s="171"/>
      <c r="C29" s="171"/>
      <c r="D29" s="171"/>
      <c r="E29" s="172"/>
      <c r="F29" s="51">
        <f>F14+F21+F27-F28</f>
        <v>0</v>
      </c>
      <c r="G29" s="51">
        <f t="shared" ref="G29:J29" si="7">G14+G21+G27-G28</f>
        <v>0</v>
      </c>
      <c r="H29" s="51">
        <f t="shared" ref="H29" si="8">H14+H21+H27-H28</f>
        <v>0</v>
      </c>
      <c r="I29" s="51">
        <f t="shared" si="7"/>
        <v>0</v>
      </c>
      <c r="J29" s="52">
        <f t="shared" si="7"/>
        <v>0</v>
      </c>
    </row>
    <row r="30" spans="1:10" ht="15" customHeight="1" x14ac:dyDescent="0.25">
      <c r="A30" s="53"/>
      <c r="B30" s="54"/>
      <c r="C30" s="54"/>
      <c r="D30" s="54"/>
      <c r="E30" s="54"/>
      <c r="F30" s="54"/>
      <c r="G30" s="54"/>
      <c r="H30" s="54"/>
      <c r="I30" s="54"/>
      <c r="J30" s="54"/>
    </row>
    <row r="31" spans="1:10" ht="11.25" customHeight="1" x14ac:dyDescent="0.25">
      <c r="A31" s="173" t="s">
        <v>125</v>
      </c>
      <c r="B31" s="173"/>
      <c r="C31" s="173"/>
      <c r="D31" s="173"/>
      <c r="E31" s="173"/>
      <c r="F31" s="173"/>
      <c r="G31" s="173"/>
      <c r="H31" s="173"/>
      <c r="I31" s="173"/>
      <c r="J31" s="173"/>
    </row>
    <row r="32" spans="1:10" ht="29.25" customHeight="1" x14ac:dyDescent="0.25">
      <c r="A32" s="55"/>
      <c r="B32" s="56"/>
      <c r="C32" s="56"/>
      <c r="D32" s="56"/>
      <c r="E32" s="56"/>
      <c r="F32" s="56"/>
      <c r="G32" s="56"/>
      <c r="H32" s="56"/>
      <c r="I32" s="57"/>
      <c r="J32" s="57"/>
    </row>
    <row r="33" spans="1:10" ht="25.5" x14ac:dyDescent="0.25">
      <c r="A33" s="58"/>
      <c r="B33" s="59"/>
      <c r="C33" s="59"/>
      <c r="D33" s="60"/>
      <c r="E33" s="61"/>
      <c r="F33" s="3" t="s">
        <v>128</v>
      </c>
      <c r="G33" s="3" t="s">
        <v>129</v>
      </c>
      <c r="H33" s="3" t="s">
        <v>130</v>
      </c>
      <c r="I33" s="3" t="s">
        <v>114</v>
      </c>
      <c r="J33" s="3" t="s">
        <v>131</v>
      </c>
    </row>
    <row r="34" spans="1:10" x14ac:dyDescent="0.25">
      <c r="A34" s="159" t="s">
        <v>122</v>
      </c>
      <c r="B34" s="160"/>
      <c r="C34" s="160"/>
      <c r="D34" s="160"/>
      <c r="E34" s="161"/>
      <c r="F34" s="49">
        <v>0</v>
      </c>
      <c r="G34" s="49">
        <f>F37</f>
        <v>0</v>
      </c>
      <c r="H34" s="49">
        <f>G37</f>
        <v>0</v>
      </c>
      <c r="I34" s="49">
        <f>H37</f>
        <v>0</v>
      </c>
      <c r="J34" s="50">
        <f>I37</f>
        <v>0</v>
      </c>
    </row>
    <row r="35" spans="1:10" ht="27" customHeight="1" x14ac:dyDescent="0.25">
      <c r="A35" s="159" t="s">
        <v>4</v>
      </c>
      <c r="B35" s="160"/>
      <c r="C35" s="160"/>
      <c r="D35" s="160"/>
      <c r="E35" s="161"/>
      <c r="F35" s="49">
        <v>0</v>
      </c>
      <c r="G35" s="49">
        <v>0</v>
      </c>
      <c r="H35" s="49">
        <v>0</v>
      </c>
      <c r="I35" s="49">
        <v>0</v>
      </c>
      <c r="J35" s="50">
        <v>0</v>
      </c>
    </row>
    <row r="36" spans="1:10" x14ac:dyDescent="0.25">
      <c r="A36" s="159" t="s">
        <v>126</v>
      </c>
      <c r="B36" s="162"/>
      <c r="C36" s="162"/>
      <c r="D36" s="162"/>
      <c r="E36" s="163"/>
      <c r="F36" s="49">
        <v>0</v>
      </c>
      <c r="G36" s="49">
        <v>0</v>
      </c>
      <c r="H36" s="49">
        <v>0</v>
      </c>
      <c r="I36" s="49">
        <v>0</v>
      </c>
      <c r="J36" s="50">
        <v>0</v>
      </c>
    </row>
    <row r="37" spans="1:10" ht="15" customHeight="1" x14ac:dyDescent="0.25">
      <c r="A37" s="164" t="s">
        <v>123</v>
      </c>
      <c r="B37" s="165"/>
      <c r="C37" s="165"/>
      <c r="D37" s="165"/>
      <c r="E37" s="165"/>
      <c r="F37" s="33">
        <f>F34-F35+F36</f>
        <v>0</v>
      </c>
      <c r="G37" s="33">
        <f t="shared" ref="G37:J37" si="9">G34-G35+G36</f>
        <v>0</v>
      </c>
      <c r="H37" s="33">
        <f t="shared" ref="H37" si="10">H34-H35+H36</f>
        <v>0</v>
      </c>
      <c r="I37" s="33">
        <f t="shared" si="9"/>
        <v>0</v>
      </c>
      <c r="J37" s="62">
        <f t="shared" si="9"/>
        <v>0</v>
      </c>
    </row>
    <row r="39" spans="1:10" x14ac:dyDescent="0.25">
      <c r="A39" s="166" t="s">
        <v>127</v>
      </c>
      <c r="B39" s="167"/>
      <c r="C39" s="167"/>
      <c r="D39" s="167"/>
      <c r="E39" s="167"/>
      <c r="F39" s="167"/>
      <c r="G39" s="167"/>
      <c r="H39" s="167"/>
      <c r="I39" s="167"/>
      <c r="J39" s="167"/>
    </row>
    <row r="41" spans="1:10" x14ac:dyDescent="0.25">
      <c r="D41" s="140"/>
      <c r="E41" s="140"/>
      <c r="F41" s="140"/>
      <c r="G41" s="140"/>
      <c r="H41" s="140"/>
      <c r="I41" s="140"/>
    </row>
    <row r="42" spans="1:10" x14ac:dyDescent="0.25">
      <c r="D42" s="140"/>
      <c r="E42" s="140"/>
      <c r="F42" s="140"/>
      <c r="G42" s="140"/>
      <c r="H42" s="140"/>
      <c r="I42" s="140"/>
    </row>
    <row r="43" spans="1:10" x14ac:dyDescent="0.25">
      <c r="D43" s="140"/>
      <c r="E43" s="140"/>
      <c r="F43" s="140"/>
      <c r="G43" s="140"/>
      <c r="H43" s="140"/>
      <c r="I43" s="140"/>
    </row>
    <row r="44" spans="1:10" x14ac:dyDescent="0.25">
      <c r="D44" s="140"/>
      <c r="E44" s="140"/>
      <c r="F44" s="140"/>
      <c r="G44" s="140"/>
      <c r="H44" s="140"/>
      <c r="I44" s="140"/>
    </row>
    <row r="45" spans="1:10" x14ac:dyDescent="0.25">
      <c r="D45" s="140"/>
      <c r="E45" s="140"/>
      <c r="F45" s="140"/>
      <c r="G45" s="140"/>
      <c r="H45" s="140"/>
      <c r="I45" s="140"/>
    </row>
  </sheetData>
  <mergeCells count="24">
    <mergeCell ref="A16:J16"/>
    <mergeCell ref="A19:E19"/>
    <mergeCell ref="A20:E20"/>
    <mergeCell ref="A21:E21"/>
    <mergeCell ref="A13:E13"/>
    <mergeCell ref="A14:E14"/>
    <mergeCell ref="A12:E12"/>
    <mergeCell ref="A8:E8"/>
    <mergeCell ref="A9:E9"/>
    <mergeCell ref="A10:E10"/>
    <mergeCell ref="A1:J1"/>
    <mergeCell ref="A3:J3"/>
    <mergeCell ref="A5:J5"/>
    <mergeCell ref="A22:E22"/>
    <mergeCell ref="A24:J24"/>
    <mergeCell ref="A28:E28"/>
    <mergeCell ref="A29:E29"/>
    <mergeCell ref="A31:J31"/>
    <mergeCell ref="A27:E27"/>
    <mergeCell ref="A34:E34"/>
    <mergeCell ref="A35:E35"/>
    <mergeCell ref="A36:E36"/>
    <mergeCell ref="A37:E37"/>
    <mergeCell ref="A39:J3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opLeftCell="A19" zoomScale="110" zoomScaleNormal="110" workbookViewId="0">
      <selection activeCell="L36" sqref="L3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0.85546875" bestFit="1" customWidth="1"/>
    <col min="4" max="4" width="45.42578125" bestFit="1" customWidth="1"/>
    <col min="5" max="5" width="24.7109375" customWidth="1"/>
    <col min="6" max="6" width="25.28515625" customWidth="1"/>
    <col min="7" max="7" width="22.85546875" customWidth="1"/>
    <col min="8" max="9" width="25.28515625" customWidth="1"/>
  </cols>
  <sheetData>
    <row r="1" spans="1:9" ht="42" customHeight="1" x14ac:dyDescent="0.25">
      <c r="A1" s="168" t="s">
        <v>132</v>
      </c>
      <c r="B1" s="168"/>
      <c r="C1" s="168"/>
      <c r="D1" s="168"/>
      <c r="E1" s="168"/>
      <c r="F1" s="168"/>
      <c r="G1" s="168"/>
      <c r="H1" s="168"/>
      <c r="I1" s="168"/>
    </row>
    <row r="2" spans="1:9" ht="18" customHeight="1" x14ac:dyDescent="0.25">
      <c r="A2" s="4"/>
      <c r="B2" s="4"/>
      <c r="C2" s="4"/>
      <c r="D2" s="4"/>
      <c r="E2" s="22"/>
      <c r="F2" s="4"/>
      <c r="G2" s="4"/>
      <c r="H2" s="4"/>
      <c r="I2" s="4"/>
    </row>
    <row r="3" spans="1:9" ht="15.75" customHeight="1" x14ac:dyDescent="0.25">
      <c r="A3" s="168" t="s">
        <v>27</v>
      </c>
      <c r="B3" s="168"/>
      <c r="C3" s="168"/>
      <c r="D3" s="168"/>
      <c r="E3" s="168"/>
      <c r="F3" s="168"/>
      <c r="G3" s="168"/>
      <c r="H3" s="168"/>
      <c r="I3" s="168"/>
    </row>
    <row r="4" spans="1:9" ht="18" x14ac:dyDescent="0.25">
      <c r="A4" s="4"/>
      <c r="B4" s="4"/>
      <c r="C4" s="4"/>
      <c r="D4" s="4"/>
      <c r="E4" s="22"/>
      <c r="F4" s="4"/>
      <c r="G4" s="4"/>
      <c r="H4" s="5"/>
      <c r="I4" s="5"/>
    </row>
    <row r="5" spans="1:9" ht="18" customHeight="1" x14ac:dyDescent="0.25">
      <c r="A5" s="168" t="s">
        <v>8</v>
      </c>
      <c r="B5" s="168"/>
      <c r="C5" s="168"/>
      <c r="D5" s="168"/>
      <c r="E5" s="168"/>
      <c r="F5" s="168"/>
      <c r="G5" s="168"/>
      <c r="H5" s="168"/>
      <c r="I5" s="168"/>
    </row>
    <row r="6" spans="1:9" ht="18" x14ac:dyDescent="0.25">
      <c r="A6" s="4"/>
      <c r="B6" s="4"/>
      <c r="C6" s="4"/>
      <c r="D6" s="4"/>
      <c r="E6" s="22"/>
      <c r="F6" s="4"/>
      <c r="G6" s="4"/>
      <c r="H6" s="5"/>
      <c r="I6" s="5"/>
    </row>
    <row r="7" spans="1:9" ht="15.75" customHeight="1" x14ac:dyDescent="0.25">
      <c r="A7" s="168" t="s">
        <v>1</v>
      </c>
      <c r="B7" s="168"/>
      <c r="C7" s="168"/>
      <c r="D7" s="168"/>
      <c r="E7" s="168"/>
      <c r="F7" s="168"/>
      <c r="G7" s="168"/>
      <c r="H7" s="168"/>
      <c r="I7" s="168"/>
    </row>
    <row r="8" spans="1:9" ht="18" x14ac:dyDescent="0.25">
      <c r="A8" s="4"/>
      <c r="B8" s="4"/>
      <c r="C8" s="150"/>
      <c r="D8" s="150"/>
      <c r="E8" s="22"/>
      <c r="F8" s="4"/>
      <c r="G8" s="4"/>
      <c r="H8" s="5"/>
      <c r="I8" s="5"/>
    </row>
    <row r="9" spans="1:9" ht="25.5" x14ac:dyDescent="0.25">
      <c r="A9" s="18" t="s">
        <v>9</v>
      </c>
      <c r="B9" s="17" t="s">
        <v>10</v>
      </c>
      <c r="C9" s="17" t="s">
        <v>11</v>
      </c>
      <c r="D9" s="17" t="s">
        <v>7</v>
      </c>
      <c r="E9" s="18" t="s">
        <v>128</v>
      </c>
      <c r="F9" s="18" t="s">
        <v>129</v>
      </c>
      <c r="G9" s="18" t="s">
        <v>130</v>
      </c>
      <c r="H9" s="18" t="s">
        <v>114</v>
      </c>
      <c r="I9" s="18" t="s">
        <v>131</v>
      </c>
    </row>
    <row r="10" spans="1:9" x14ac:dyDescent="0.25">
      <c r="A10" s="182" t="s">
        <v>171</v>
      </c>
      <c r="B10" s="183"/>
      <c r="C10" s="183"/>
      <c r="D10" s="184"/>
      <c r="E10" s="128">
        <f>E11+E29</f>
        <v>3970913.3</v>
      </c>
      <c r="F10" s="18"/>
      <c r="G10" s="18"/>
      <c r="H10" s="18"/>
      <c r="I10" s="18"/>
    </row>
    <row r="11" spans="1:9" ht="15.75" customHeight="1" x14ac:dyDescent="0.25">
      <c r="A11" s="9">
        <v>6</v>
      </c>
      <c r="B11" s="9"/>
      <c r="C11" s="9"/>
      <c r="D11" s="9" t="s">
        <v>12</v>
      </c>
      <c r="E11" s="72">
        <f>E12+E15+E17+E20+E23</f>
        <v>3970375.75</v>
      </c>
      <c r="F11" s="72">
        <f t="shared" ref="F11:I11" si="0">F12+F15+F17+F20+F23</f>
        <v>4102864.85</v>
      </c>
      <c r="G11" s="72">
        <f t="shared" si="0"/>
        <v>4737384.8000000007</v>
      </c>
      <c r="H11" s="72">
        <f t="shared" si="0"/>
        <v>4102864.85</v>
      </c>
      <c r="I11" s="71">
        <f t="shared" si="0"/>
        <v>4102864.85</v>
      </c>
    </row>
    <row r="12" spans="1:9" ht="25.5" x14ac:dyDescent="0.25">
      <c r="A12" s="9"/>
      <c r="B12" s="14">
        <v>63</v>
      </c>
      <c r="C12" s="14"/>
      <c r="D12" s="14" t="s">
        <v>36</v>
      </c>
      <c r="E12" s="73">
        <f>E13+E14</f>
        <v>3537064.98</v>
      </c>
      <c r="F12" s="73">
        <f t="shared" ref="F12:I12" si="1">F13+F14</f>
        <v>3602081</v>
      </c>
      <c r="G12" s="73">
        <f t="shared" si="1"/>
        <v>4184081</v>
      </c>
      <c r="H12" s="73">
        <f t="shared" si="1"/>
        <v>3602081</v>
      </c>
      <c r="I12" s="73">
        <f t="shared" si="1"/>
        <v>3602081</v>
      </c>
    </row>
    <row r="13" spans="1:9" x14ac:dyDescent="0.25">
      <c r="A13" s="10"/>
      <c r="B13" s="10"/>
      <c r="C13" s="11" t="s">
        <v>42</v>
      </c>
      <c r="D13" s="11" t="s">
        <v>43</v>
      </c>
      <c r="E13" s="78">
        <v>3489064.98</v>
      </c>
      <c r="F13" s="69">
        <v>3590081</v>
      </c>
      <c r="G13" s="8">
        <f>4172000+81</f>
        <v>4172081</v>
      </c>
      <c r="H13" s="8">
        <v>3590081</v>
      </c>
      <c r="I13" s="8">
        <f>F13</f>
        <v>3590081</v>
      </c>
    </row>
    <row r="14" spans="1:9" x14ac:dyDescent="0.25">
      <c r="A14" s="10"/>
      <c r="B14" s="25"/>
      <c r="C14" s="11" t="s">
        <v>44</v>
      </c>
      <c r="D14" s="11" t="s">
        <v>45</v>
      </c>
      <c r="E14" s="78">
        <v>48000</v>
      </c>
      <c r="F14" s="69">
        <v>12000</v>
      </c>
      <c r="G14" s="8">
        <v>12000</v>
      </c>
      <c r="H14" s="8">
        <v>12000</v>
      </c>
      <c r="I14" s="8">
        <f>F14</f>
        <v>12000</v>
      </c>
    </row>
    <row r="15" spans="1:9" x14ac:dyDescent="0.25">
      <c r="A15" s="10"/>
      <c r="B15" s="14">
        <v>64</v>
      </c>
      <c r="C15" s="14"/>
      <c r="D15" s="14" t="s">
        <v>48</v>
      </c>
      <c r="E15" s="70">
        <f>E16</f>
        <v>0</v>
      </c>
      <c r="F15" s="70">
        <f t="shared" ref="F15:I15" si="2">F16</f>
        <v>0</v>
      </c>
      <c r="G15" s="70">
        <f t="shared" si="2"/>
        <v>0.4</v>
      </c>
      <c r="H15" s="70">
        <f t="shared" si="2"/>
        <v>0</v>
      </c>
      <c r="I15" s="70">
        <f t="shared" si="2"/>
        <v>0</v>
      </c>
    </row>
    <row r="16" spans="1:9" s="40" customFormat="1" x14ac:dyDescent="0.25">
      <c r="A16" s="11"/>
      <c r="B16" s="16"/>
      <c r="C16" s="16" t="s">
        <v>49</v>
      </c>
      <c r="D16" s="16" t="s">
        <v>50</v>
      </c>
      <c r="E16" s="74"/>
      <c r="F16" s="75">
        <v>0</v>
      </c>
      <c r="G16" s="75">
        <v>0.4</v>
      </c>
      <c r="H16" s="75">
        <v>0</v>
      </c>
      <c r="I16" s="75">
        <v>0</v>
      </c>
    </row>
    <row r="17" spans="1:9" ht="25.5" x14ac:dyDescent="0.25">
      <c r="A17" s="10"/>
      <c r="B17" s="14">
        <v>65</v>
      </c>
      <c r="C17" s="14"/>
      <c r="D17" s="14" t="s">
        <v>51</v>
      </c>
      <c r="E17" s="70">
        <f>E18+E19</f>
        <v>278196.17</v>
      </c>
      <c r="F17" s="70">
        <f t="shared" ref="F17:I17" si="3">F18+F19</f>
        <v>354000</v>
      </c>
      <c r="G17" s="70">
        <f>G18+G19</f>
        <v>392000</v>
      </c>
      <c r="H17" s="70">
        <f t="shared" si="3"/>
        <v>354000</v>
      </c>
      <c r="I17" s="70">
        <f t="shared" si="3"/>
        <v>354000</v>
      </c>
    </row>
    <row r="18" spans="1:9" s="40" customFormat="1" x14ac:dyDescent="0.25">
      <c r="A18" s="11"/>
      <c r="B18" s="16"/>
      <c r="C18" s="16" t="s">
        <v>49</v>
      </c>
      <c r="D18" s="16" t="s">
        <v>50</v>
      </c>
      <c r="E18" s="129">
        <v>3440.32</v>
      </c>
      <c r="F18" s="75">
        <v>3500</v>
      </c>
      <c r="G18" s="75">
        <v>3500</v>
      </c>
      <c r="H18" s="75">
        <f>F18</f>
        <v>3500</v>
      </c>
      <c r="I18" s="75">
        <f>H18</f>
        <v>3500</v>
      </c>
    </row>
    <row r="19" spans="1:9" ht="25.5" x14ac:dyDescent="0.25">
      <c r="A19" s="10"/>
      <c r="B19" s="10"/>
      <c r="C19" s="11" t="s">
        <v>46</v>
      </c>
      <c r="D19" s="15" t="s">
        <v>47</v>
      </c>
      <c r="E19" s="80">
        <v>274755.84999999998</v>
      </c>
      <c r="F19" s="69">
        <v>350500</v>
      </c>
      <c r="G19" s="69">
        <v>388500</v>
      </c>
      <c r="H19" s="69">
        <f>F19</f>
        <v>350500</v>
      </c>
      <c r="I19" s="69">
        <f>H19</f>
        <v>350500</v>
      </c>
    </row>
    <row r="20" spans="1:9" ht="38.25" x14ac:dyDescent="0.25">
      <c r="A20" s="10"/>
      <c r="B20" s="14">
        <v>66</v>
      </c>
      <c r="C20" s="14"/>
      <c r="D20" s="14" t="s">
        <v>52</v>
      </c>
      <c r="E20" s="70">
        <f>E21+E22</f>
        <v>3073</v>
      </c>
      <c r="F20" s="73">
        <f t="shared" ref="F20:I20" si="4">F21+F22</f>
        <v>2500</v>
      </c>
      <c r="G20" s="73">
        <f t="shared" si="4"/>
        <v>4800</v>
      </c>
      <c r="H20" s="73">
        <f t="shared" si="4"/>
        <v>2500</v>
      </c>
      <c r="I20" s="73">
        <f t="shared" si="4"/>
        <v>2500</v>
      </c>
    </row>
    <row r="21" spans="1:9" s="40" customFormat="1" x14ac:dyDescent="0.25">
      <c r="A21" s="11"/>
      <c r="B21" s="16"/>
      <c r="C21" s="16" t="s">
        <v>49</v>
      </c>
      <c r="D21" s="16" t="s">
        <v>50</v>
      </c>
      <c r="E21" s="16"/>
      <c r="F21" s="39">
        <v>0</v>
      </c>
      <c r="G21" s="39"/>
      <c r="H21" s="39">
        <v>0</v>
      </c>
      <c r="I21" s="39">
        <v>0</v>
      </c>
    </row>
    <row r="22" spans="1:9" s="40" customFormat="1" x14ac:dyDescent="0.25">
      <c r="A22" s="11"/>
      <c r="B22" s="16"/>
      <c r="C22" s="16" t="s">
        <v>53</v>
      </c>
      <c r="D22" s="16" t="s">
        <v>54</v>
      </c>
      <c r="E22" s="118">
        <v>3073</v>
      </c>
      <c r="F22" s="75">
        <v>2500</v>
      </c>
      <c r="G22" s="75">
        <v>4800</v>
      </c>
      <c r="H22" s="75">
        <v>2500</v>
      </c>
      <c r="I22" s="75">
        <v>2500</v>
      </c>
    </row>
    <row r="23" spans="1:9" ht="25.5" x14ac:dyDescent="0.25">
      <c r="A23" s="10"/>
      <c r="B23" s="10">
        <v>67</v>
      </c>
      <c r="C23" s="11"/>
      <c r="D23" s="14" t="s">
        <v>38</v>
      </c>
      <c r="E23" s="73">
        <f>E24+E25+E26+E27</f>
        <v>152041.60000000001</v>
      </c>
      <c r="F23" s="73">
        <f t="shared" ref="F23:I23" si="5">F24+F25+F26+F27</f>
        <v>144283.85</v>
      </c>
      <c r="G23" s="73">
        <f t="shared" si="5"/>
        <v>156503.4</v>
      </c>
      <c r="H23" s="73">
        <f t="shared" si="5"/>
        <v>144283.85</v>
      </c>
      <c r="I23" s="73">
        <f t="shared" si="5"/>
        <v>144283.85</v>
      </c>
    </row>
    <row r="24" spans="1:9" x14ac:dyDescent="0.25">
      <c r="A24" s="14"/>
      <c r="B24" s="14"/>
      <c r="C24" s="11" t="s">
        <v>55</v>
      </c>
      <c r="D24" s="11" t="s">
        <v>13</v>
      </c>
      <c r="E24" s="117">
        <v>1112.67</v>
      </c>
      <c r="F24" s="69">
        <v>729.96</v>
      </c>
      <c r="G24" s="69">
        <v>729.96</v>
      </c>
      <c r="H24" s="69">
        <v>729.96</v>
      </c>
      <c r="I24" s="69">
        <v>729.96</v>
      </c>
    </row>
    <row r="25" spans="1:9" x14ac:dyDescent="0.25">
      <c r="A25" s="14"/>
      <c r="B25" s="14"/>
      <c r="C25" s="11" t="s">
        <v>60</v>
      </c>
      <c r="D25" s="11" t="s">
        <v>61</v>
      </c>
      <c r="E25" s="78">
        <v>150928.93</v>
      </c>
      <c r="F25" s="69">
        <v>143553.89000000001</v>
      </c>
      <c r="G25" s="69">
        <v>155773.44</v>
      </c>
      <c r="H25" s="69">
        <f>F25</f>
        <v>143553.89000000001</v>
      </c>
      <c r="I25" s="69">
        <f>F25</f>
        <v>143553.89000000001</v>
      </c>
    </row>
    <row r="26" spans="1:9" ht="15" hidden="1" customHeight="1" x14ac:dyDescent="0.25">
      <c r="A26" s="10"/>
      <c r="B26" s="10"/>
      <c r="C26" s="11" t="s">
        <v>46</v>
      </c>
      <c r="D26" s="15" t="s">
        <v>47</v>
      </c>
      <c r="E26" s="15"/>
      <c r="F26" s="8"/>
      <c r="G26" s="8"/>
      <c r="H26" s="8"/>
      <c r="I26" s="8"/>
    </row>
    <row r="27" spans="1:9" hidden="1" x14ac:dyDescent="0.25">
      <c r="A27" s="10"/>
      <c r="B27" s="25"/>
      <c r="C27" s="11" t="s">
        <v>58</v>
      </c>
      <c r="D27" s="11" t="s">
        <v>59</v>
      </c>
      <c r="E27" s="11"/>
      <c r="F27" s="8"/>
      <c r="G27" s="8"/>
      <c r="H27" s="8"/>
      <c r="I27" s="8"/>
    </row>
    <row r="28" spans="1:9" x14ac:dyDescent="0.25">
      <c r="A28" s="10"/>
      <c r="B28" s="25" t="s">
        <v>37</v>
      </c>
      <c r="C28" s="11"/>
      <c r="D28" s="15"/>
      <c r="E28" s="15"/>
      <c r="F28" s="8"/>
      <c r="G28" s="8"/>
      <c r="H28" s="8"/>
      <c r="I28" s="8"/>
    </row>
    <row r="29" spans="1:9" x14ac:dyDescent="0.25">
      <c r="A29" s="12">
        <v>7</v>
      </c>
      <c r="B29" s="13"/>
      <c r="C29" s="13"/>
      <c r="D29" s="23" t="s">
        <v>14</v>
      </c>
      <c r="E29" s="23">
        <f>E30</f>
        <v>537.54999999999995</v>
      </c>
      <c r="F29" s="23">
        <f t="shared" ref="F29:I30" si="6">F30</f>
        <v>0</v>
      </c>
      <c r="G29" s="23">
        <f t="shared" si="6"/>
        <v>0</v>
      </c>
      <c r="H29" s="23">
        <f t="shared" si="6"/>
        <v>0</v>
      </c>
      <c r="I29" s="23">
        <f t="shared" si="6"/>
        <v>0</v>
      </c>
    </row>
    <row r="30" spans="1:9" x14ac:dyDescent="0.25">
      <c r="A30" s="14"/>
      <c r="B30" s="14">
        <v>72</v>
      </c>
      <c r="C30" s="14"/>
      <c r="D30" s="24" t="s">
        <v>35</v>
      </c>
      <c r="E30" s="24">
        <f>E31</f>
        <v>537.54999999999995</v>
      </c>
      <c r="F30" s="24">
        <f t="shared" si="6"/>
        <v>0</v>
      </c>
      <c r="G30" s="24">
        <f t="shared" si="6"/>
        <v>0</v>
      </c>
      <c r="H30" s="24">
        <f t="shared" si="6"/>
        <v>0</v>
      </c>
      <c r="I30" s="24">
        <f t="shared" si="6"/>
        <v>0</v>
      </c>
    </row>
    <row r="31" spans="1:9" x14ac:dyDescent="0.25">
      <c r="A31" s="14"/>
      <c r="B31" s="14"/>
      <c r="C31" s="11" t="s">
        <v>56</v>
      </c>
      <c r="D31" s="11" t="s">
        <v>57</v>
      </c>
      <c r="E31" s="116">
        <v>537.54999999999995</v>
      </c>
      <c r="F31" s="8">
        <v>0</v>
      </c>
      <c r="G31" s="8">
        <v>0</v>
      </c>
      <c r="H31" s="8">
        <v>0</v>
      </c>
      <c r="I31" s="8">
        <v>0</v>
      </c>
    </row>
    <row r="33" spans="1:9" ht="15.75" customHeight="1" x14ac:dyDescent="0.25">
      <c r="A33" s="168" t="s">
        <v>15</v>
      </c>
      <c r="B33" s="168"/>
      <c r="C33" s="168"/>
      <c r="D33" s="168"/>
      <c r="E33" s="168"/>
      <c r="F33" s="168"/>
      <c r="G33" s="168"/>
      <c r="H33" s="168"/>
      <c r="I33" s="168"/>
    </row>
    <row r="34" spans="1:9" ht="18" x14ac:dyDescent="0.25">
      <c r="A34" s="4"/>
      <c r="B34" s="4"/>
      <c r="C34" s="4"/>
      <c r="D34" s="4"/>
      <c r="E34" s="22"/>
      <c r="F34" s="4"/>
      <c r="G34" s="4"/>
      <c r="H34" s="5"/>
      <c r="I34" s="5"/>
    </row>
    <row r="35" spans="1:9" ht="25.5" x14ac:dyDescent="0.25">
      <c r="A35" s="18" t="s">
        <v>9</v>
      </c>
      <c r="B35" s="17" t="s">
        <v>10</v>
      </c>
      <c r="C35" s="17" t="s">
        <v>11</v>
      </c>
      <c r="D35" s="17" t="s">
        <v>16</v>
      </c>
      <c r="E35" s="18" t="s">
        <v>128</v>
      </c>
      <c r="F35" s="18" t="s">
        <v>129</v>
      </c>
      <c r="G35" s="18" t="s">
        <v>130</v>
      </c>
      <c r="H35" s="18" t="s">
        <v>114</v>
      </c>
      <c r="I35" s="18" t="s">
        <v>131</v>
      </c>
    </row>
    <row r="36" spans="1:9" ht="15.75" customHeight="1" x14ac:dyDescent="0.25">
      <c r="A36" s="9">
        <v>3</v>
      </c>
      <c r="B36" s="9"/>
      <c r="C36" s="9"/>
      <c r="D36" s="9" t="s">
        <v>17</v>
      </c>
      <c r="E36" s="76">
        <f>E37+E46+E58+E71+E68</f>
        <v>3905107.4100000006</v>
      </c>
      <c r="F36" s="76">
        <f>F37+F46+F58+F71</f>
        <v>4102865.25</v>
      </c>
      <c r="G36" s="76">
        <f>G37+G46+G58+G71</f>
        <v>4799274.2300000004</v>
      </c>
      <c r="H36" s="76">
        <f>H37+H46+H58+H71</f>
        <v>4102865.25</v>
      </c>
      <c r="I36" s="76">
        <f>I37+I46+I58+I71</f>
        <v>4102865.25</v>
      </c>
    </row>
    <row r="37" spans="1:9" ht="15.75" customHeight="1" x14ac:dyDescent="0.25">
      <c r="A37" s="9"/>
      <c r="B37" s="14">
        <v>31</v>
      </c>
      <c r="C37" s="14"/>
      <c r="D37" s="14" t="s">
        <v>18</v>
      </c>
      <c r="E37" s="73">
        <f>SUM(E38:E45)</f>
        <v>3438908.64</v>
      </c>
      <c r="F37" s="77">
        <f>SUM(F38:F45)</f>
        <v>3587759.96</v>
      </c>
      <c r="G37" s="77">
        <f>SUM(G38:G45)</f>
        <v>4159734.33</v>
      </c>
      <c r="H37" s="77">
        <f>SUM(H38:H45)</f>
        <v>3587759.96</v>
      </c>
      <c r="I37" s="77">
        <f>SUM(I38:I45)</f>
        <v>3587759.96</v>
      </c>
    </row>
    <row r="38" spans="1:9" x14ac:dyDescent="0.25">
      <c r="A38" s="10"/>
      <c r="B38" s="10"/>
      <c r="C38" s="11" t="s">
        <v>55</v>
      </c>
      <c r="D38" s="11" t="s">
        <v>13</v>
      </c>
      <c r="E38" s="78">
        <f>729.96</f>
        <v>729.96</v>
      </c>
      <c r="F38" s="69">
        <v>729.96</v>
      </c>
      <c r="G38" s="69">
        <v>729.96</v>
      </c>
      <c r="H38" s="69">
        <v>729.96</v>
      </c>
      <c r="I38" s="69">
        <v>729.96</v>
      </c>
    </row>
    <row r="39" spans="1:9" x14ac:dyDescent="0.25">
      <c r="A39" s="10"/>
      <c r="B39" s="10"/>
      <c r="C39" s="16" t="s">
        <v>49</v>
      </c>
      <c r="D39" s="16" t="s">
        <v>50</v>
      </c>
      <c r="E39" s="79">
        <v>1390.96</v>
      </c>
      <c r="F39" s="69">
        <v>3430</v>
      </c>
      <c r="G39" s="69">
        <v>3430</v>
      </c>
      <c r="H39" s="69">
        <v>3430</v>
      </c>
      <c r="I39" s="69">
        <v>3430</v>
      </c>
    </row>
    <row r="40" spans="1:9" x14ac:dyDescent="0.25">
      <c r="A40" s="14"/>
      <c r="B40" s="14"/>
      <c r="C40" s="11" t="s">
        <v>60</v>
      </c>
      <c r="D40" s="11" t="s">
        <v>61</v>
      </c>
      <c r="E40" s="78">
        <v>0</v>
      </c>
      <c r="F40" s="69">
        <v>0</v>
      </c>
      <c r="G40" s="69">
        <v>0</v>
      </c>
      <c r="H40" s="69">
        <v>0</v>
      </c>
      <c r="I40" s="69">
        <v>0</v>
      </c>
    </row>
    <row r="41" spans="1:9" ht="25.5" x14ac:dyDescent="0.25">
      <c r="A41" s="10"/>
      <c r="B41" s="10"/>
      <c r="C41" s="11" t="s">
        <v>46</v>
      </c>
      <c r="D41" s="15" t="s">
        <v>47</v>
      </c>
      <c r="E41" s="80">
        <f>673+66541.6</f>
        <v>67214.600000000006</v>
      </c>
      <c r="F41" s="69">
        <v>73200</v>
      </c>
      <c r="G41" s="69">
        <f>1000+72200</f>
        <v>73200</v>
      </c>
      <c r="H41" s="69">
        <v>73200</v>
      </c>
      <c r="I41" s="69">
        <f>1000+72200</f>
        <v>73200</v>
      </c>
    </row>
    <row r="42" spans="1:9" x14ac:dyDescent="0.25">
      <c r="A42" s="10"/>
      <c r="B42" s="10"/>
      <c r="C42" s="11" t="s">
        <v>42</v>
      </c>
      <c r="D42" s="11" t="s">
        <v>43</v>
      </c>
      <c r="E42" s="78">
        <v>3366899.77</v>
      </c>
      <c r="F42" s="69">
        <v>3508000</v>
      </c>
      <c r="G42" s="69">
        <f>4074000+5974.37</f>
        <v>4079974.37</v>
      </c>
      <c r="H42" s="69">
        <v>3508000</v>
      </c>
      <c r="I42" s="69">
        <v>3508000</v>
      </c>
    </row>
    <row r="43" spans="1:9" x14ac:dyDescent="0.25">
      <c r="A43" s="10"/>
      <c r="B43" s="25"/>
      <c r="C43" s="11" t="s">
        <v>44</v>
      </c>
      <c r="D43" s="11" t="s">
        <v>45</v>
      </c>
      <c r="E43" s="78">
        <v>2673.35</v>
      </c>
      <c r="F43" s="69">
        <v>2400</v>
      </c>
      <c r="G43" s="69">
        <v>2400</v>
      </c>
      <c r="H43" s="69">
        <v>2400</v>
      </c>
      <c r="I43" s="69">
        <v>2400</v>
      </c>
    </row>
    <row r="44" spans="1:9" s="40" customFormat="1" x14ac:dyDescent="0.25">
      <c r="A44" s="11"/>
      <c r="B44" s="16"/>
      <c r="C44" s="16" t="s">
        <v>53</v>
      </c>
      <c r="D44" s="16" t="s">
        <v>54</v>
      </c>
      <c r="E44" s="79">
        <v>0</v>
      </c>
      <c r="F44" s="75">
        <v>0</v>
      </c>
      <c r="G44" s="75">
        <v>0</v>
      </c>
      <c r="H44" s="75">
        <v>0</v>
      </c>
      <c r="I44" s="75">
        <v>0</v>
      </c>
    </row>
    <row r="45" spans="1:9" x14ac:dyDescent="0.25">
      <c r="A45" s="14"/>
      <c r="B45" s="14"/>
      <c r="C45" s="11" t="s">
        <v>56</v>
      </c>
      <c r="D45" s="11" t="s">
        <v>57</v>
      </c>
      <c r="E45" s="78">
        <v>0</v>
      </c>
      <c r="F45" s="69">
        <v>0</v>
      </c>
      <c r="G45" s="69">
        <v>0</v>
      </c>
      <c r="H45" s="69">
        <v>0</v>
      </c>
      <c r="I45" s="69"/>
    </row>
    <row r="46" spans="1:9" x14ac:dyDescent="0.25">
      <c r="A46" s="10"/>
      <c r="B46" s="10">
        <v>32</v>
      </c>
      <c r="C46" s="11"/>
      <c r="D46" s="10" t="s">
        <v>30</v>
      </c>
      <c r="E46" s="81">
        <f>SUM(E47:E56)</f>
        <v>463858.51</v>
      </c>
      <c r="F46" s="82">
        <f>SUM(F47:F56)</f>
        <v>507724.29000000004</v>
      </c>
      <c r="G46" s="82">
        <f>SUM(G47:G56)</f>
        <v>631958.89999999991</v>
      </c>
      <c r="H46" s="82">
        <f>SUM(H47:H56)</f>
        <v>507724.29000000004</v>
      </c>
      <c r="I46" s="82">
        <f>SUM(I47:I56)</f>
        <v>507724.29000000004</v>
      </c>
    </row>
    <row r="47" spans="1:9" x14ac:dyDescent="0.25">
      <c r="A47" s="10"/>
      <c r="B47" s="10"/>
      <c r="C47" s="11" t="s">
        <v>55</v>
      </c>
      <c r="D47" s="11" t="s">
        <v>13</v>
      </c>
      <c r="E47" s="78">
        <v>0</v>
      </c>
      <c r="F47" s="69">
        <v>0</v>
      </c>
      <c r="G47" s="69">
        <v>0</v>
      </c>
      <c r="H47" s="69">
        <v>0</v>
      </c>
      <c r="I47" s="69">
        <v>0</v>
      </c>
    </row>
    <row r="48" spans="1:9" x14ac:dyDescent="0.25">
      <c r="A48" s="10"/>
      <c r="B48" s="10"/>
      <c r="C48" s="141" t="s">
        <v>176</v>
      </c>
      <c r="D48" s="11" t="s">
        <v>172</v>
      </c>
      <c r="E48" s="78">
        <v>250</v>
      </c>
      <c r="F48" s="69">
        <v>0</v>
      </c>
      <c r="G48" s="69">
        <v>0</v>
      </c>
      <c r="H48" s="69">
        <v>0</v>
      </c>
      <c r="I48" s="69">
        <v>0</v>
      </c>
    </row>
    <row r="49" spans="1:9" x14ac:dyDescent="0.25">
      <c r="A49" s="10"/>
      <c r="B49" s="10"/>
      <c r="C49" s="16" t="s">
        <v>49</v>
      </c>
      <c r="D49" s="16" t="s">
        <v>50</v>
      </c>
      <c r="E49" s="79">
        <v>45.18</v>
      </c>
      <c r="F49" s="69">
        <v>70.400000000000006</v>
      </c>
      <c r="G49" s="69">
        <v>70.400000000000006</v>
      </c>
      <c r="H49" s="69">
        <v>70.400000000000006</v>
      </c>
      <c r="I49" s="69">
        <v>70.400000000000006</v>
      </c>
    </row>
    <row r="50" spans="1:9" x14ac:dyDescent="0.25">
      <c r="A50" s="14"/>
      <c r="B50" s="14"/>
      <c r="C50" s="11" t="s">
        <v>60</v>
      </c>
      <c r="D50" s="11" t="s">
        <v>61</v>
      </c>
      <c r="E50" s="78">
        <v>141239.47</v>
      </c>
      <c r="F50" s="69">
        <v>141553.89000000001</v>
      </c>
      <c r="G50" s="69">
        <v>153573.44</v>
      </c>
      <c r="H50" s="69">
        <v>141553.89000000001</v>
      </c>
      <c r="I50" s="69">
        <v>141553.89000000001</v>
      </c>
    </row>
    <row r="51" spans="1:9" ht="25.5" x14ac:dyDescent="0.25">
      <c r="A51" s="10"/>
      <c r="B51" s="10"/>
      <c r="C51" s="11" t="s">
        <v>46</v>
      </c>
      <c r="D51" s="15" t="s">
        <v>47</v>
      </c>
      <c r="E51" s="80">
        <f>36459.81+119970.31</f>
        <v>156430.12</v>
      </c>
      <c r="F51" s="69">
        <f>43000+229000</f>
        <v>272000</v>
      </c>
      <c r="G51" s="69">
        <f>43000+27022.46+257000</f>
        <v>327022.45999999996</v>
      </c>
      <c r="H51" s="69">
        <f>43000+229000</f>
        <v>272000</v>
      </c>
      <c r="I51" s="69">
        <f>43000+229000</f>
        <v>272000</v>
      </c>
    </row>
    <row r="52" spans="1:9" ht="25.5" x14ac:dyDescent="0.25">
      <c r="A52" s="10"/>
      <c r="B52" s="10"/>
      <c r="C52" s="11" t="s">
        <v>177</v>
      </c>
      <c r="D52" s="15" t="s">
        <v>178</v>
      </c>
      <c r="E52" s="80">
        <v>52997.2</v>
      </c>
      <c r="F52" s="69">
        <v>0</v>
      </c>
      <c r="G52" s="69">
        <v>0</v>
      </c>
      <c r="H52" s="69">
        <v>0</v>
      </c>
      <c r="I52" s="69">
        <v>0</v>
      </c>
    </row>
    <row r="53" spans="1:9" x14ac:dyDescent="0.25">
      <c r="A53" s="10"/>
      <c r="B53" s="10"/>
      <c r="C53" s="11" t="s">
        <v>42</v>
      </c>
      <c r="D53" s="11" t="s">
        <v>43</v>
      </c>
      <c r="E53" s="78">
        <f>9049.45+7600+86890.04</f>
        <v>103539.48999999999</v>
      </c>
      <c r="F53" s="69">
        <f>6000+76000</f>
        <v>82000</v>
      </c>
      <c r="G53" s="69">
        <f>3000+95000</f>
        <v>98000</v>
      </c>
      <c r="H53" s="69">
        <f>6000+76000</f>
        <v>82000</v>
      </c>
      <c r="I53" s="69">
        <f>6000+76000</f>
        <v>82000</v>
      </c>
    </row>
    <row r="54" spans="1:9" x14ac:dyDescent="0.25">
      <c r="A54" s="10"/>
      <c r="B54" s="25"/>
      <c r="C54" s="11" t="s">
        <v>44</v>
      </c>
      <c r="D54" s="11" t="s">
        <v>45</v>
      </c>
      <c r="E54" s="78">
        <v>6434.05</v>
      </c>
      <c r="F54" s="69">
        <v>9600</v>
      </c>
      <c r="G54" s="69">
        <f>38892.6+9600</f>
        <v>48492.6</v>
      </c>
      <c r="H54" s="69">
        <v>9600</v>
      </c>
      <c r="I54" s="69">
        <v>9600</v>
      </c>
    </row>
    <row r="55" spans="1:9" s="40" customFormat="1" x14ac:dyDescent="0.25">
      <c r="A55" s="11"/>
      <c r="B55" s="16"/>
      <c r="C55" s="16" t="s">
        <v>53</v>
      </c>
      <c r="D55" s="16" t="s">
        <v>54</v>
      </c>
      <c r="E55" s="79">
        <v>2923</v>
      </c>
      <c r="F55" s="75">
        <v>2500</v>
      </c>
      <c r="G55" s="75">
        <v>4800</v>
      </c>
      <c r="H55" s="75">
        <v>2500</v>
      </c>
      <c r="I55" s="75">
        <v>2500</v>
      </c>
    </row>
    <row r="56" spans="1:9" x14ac:dyDescent="0.25">
      <c r="A56" s="14"/>
      <c r="B56" s="14"/>
      <c r="C56" s="11" t="s">
        <v>56</v>
      </c>
      <c r="D56" s="11" t="s">
        <v>57</v>
      </c>
      <c r="E56" s="78"/>
      <c r="F56" s="69"/>
      <c r="G56" s="69"/>
      <c r="H56" s="69"/>
      <c r="I56" s="69"/>
    </row>
    <row r="57" spans="1:9" x14ac:dyDescent="0.25">
      <c r="A57" s="10"/>
      <c r="B57" s="10"/>
      <c r="C57" s="11"/>
      <c r="D57" s="11"/>
      <c r="E57" s="83"/>
      <c r="F57" s="69"/>
      <c r="G57" s="69"/>
      <c r="H57" s="69"/>
      <c r="I57" s="69"/>
    </row>
    <row r="58" spans="1:9" x14ac:dyDescent="0.25">
      <c r="A58" s="25"/>
      <c r="B58" s="25">
        <v>34</v>
      </c>
      <c r="C58" s="84"/>
      <c r="D58" s="25" t="s">
        <v>62</v>
      </c>
      <c r="E58" s="85">
        <f>SUM(E59:E67)</f>
        <v>2109.58</v>
      </c>
      <c r="F58" s="85">
        <f t="shared" ref="F58" si="7">SUM(F59:F67)</f>
        <v>2200</v>
      </c>
      <c r="G58" s="85">
        <f t="shared" ref="G58:I58" si="8">SUM(G59:G67)</f>
        <v>2400</v>
      </c>
      <c r="H58" s="85">
        <f t="shared" si="8"/>
        <v>2200</v>
      </c>
      <c r="I58" s="85">
        <f t="shared" si="8"/>
        <v>2200</v>
      </c>
    </row>
    <row r="59" spans="1:9" hidden="1" x14ac:dyDescent="0.25">
      <c r="A59" s="10"/>
      <c r="B59" s="10"/>
      <c r="C59" s="11" t="s">
        <v>55</v>
      </c>
      <c r="D59" s="11" t="s">
        <v>13</v>
      </c>
      <c r="E59" s="83"/>
      <c r="F59" s="69"/>
      <c r="G59" s="69"/>
      <c r="H59" s="69"/>
      <c r="I59" s="69"/>
    </row>
    <row r="60" spans="1:9" hidden="1" x14ac:dyDescent="0.25">
      <c r="A60" s="10"/>
      <c r="B60" s="10"/>
      <c r="C60" s="16" t="s">
        <v>49</v>
      </c>
      <c r="D60" s="16" t="s">
        <v>50</v>
      </c>
      <c r="E60" s="74"/>
      <c r="F60" s="69"/>
      <c r="G60" s="69"/>
      <c r="H60" s="69"/>
      <c r="I60" s="69"/>
    </row>
    <row r="61" spans="1:9" x14ac:dyDescent="0.25">
      <c r="A61" s="14"/>
      <c r="B61" s="14"/>
      <c r="C61" s="11" t="s">
        <v>60</v>
      </c>
      <c r="D61" s="11" t="s">
        <v>61</v>
      </c>
      <c r="E61" s="78">
        <v>1903.44</v>
      </c>
      <c r="F61" s="69">
        <v>2000</v>
      </c>
      <c r="G61" s="69">
        <v>2200</v>
      </c>
      <c r="H61" s="69">
        <v>2000</v>
      </c>
      <c r="I61" s="69">
        <v>2000</v>
      </c>
    </row>
    <row r="62" spans="1:9" ht="25.5" x14ac:dyDescent="0.25">
      <c r="A62" s="10"/>
      <c r="B62" s="10"/>
      <c r="C62" s="11" t="s">
        <v>46</v>
      </c>
      <c r="D62" s="15" t="s">
        <v>47</v>
      </c>
      <c r="E62" s="86">
        <v>206.14</v>
      </c>
      <c r="F62" s="69">
        <v>200</v>
      </c>
      <c r="G62" s="69">
        <v>200</v>
      </c>
      <c r="H62" s="69">
        <v>200</v>
      </c>
      <c r="I62" s="69">
        <v>200</v>
      </c>
    </row>
    <row r="63" spans="1:9" hidden="1" x14ac:dyDescent="0.25">
      <c r="A63" s="10"/>
      <c r="B63" s="25"/>
      <c r="C63" s="11" t="s">
        <v>58</v>
      </c>
      <c r="D63" s="11" t="s">
        <v>59</v>
      </c>
      <c r="E63" s="78"/>
      <c r="F63" s="69"/>
      <c r="G63" s="69"/>
      <c r="H63" s="69"/>
      <c r="I63" s="69"/>
    </row>
    <row r="64" spans="1:9" hidden="1" x14ac:dyDescent="0.25">
      <c r="A64" s="10"/>
      <c r="B64" s="10"/>
      <c r="C64" s="11" t="s">
        <v>42</v>
      </c>
      <c r="D64" s="11" t="s">
        <v>43</v>
      </c>
      <c r="E64" s="78"/>
      <c r="F64" s="69"/>
      <c r="G64" s="69"/>
      <c r="H64" s="69"/>
      <c r="I64" s="69"/>
    </row>
    <row r="65" spans="1:9" hidden="1" x14ac:dyDescent="0.25">
      <c r="A65" s="10"/>
      <c r="B65" s="25"/>
      <c r="C65" s="11" t="s">
        <v>44</v>
      </c>
      <c r="D65" s="11" t="s">
        <v>45</v>
      </c>
      <c r="E65" s="83"/>
      <c r="F65" s="69"/>
      <c r="G65" s="69"/>
      <c r="H65" s="69"/>
      <c r="I65" s="69"/>
    </row>
    <row r="66" spans="1:9" s="40" customFormat="1" hidden="1" x14ac:dyDescent="0.25">
      <c r="A66" s="11"/>
      <c r="B66" s="16"/>
      <c r="C66" s="16" t="s">
        <v>53</v>
      </c>
      <c r="D66" s="16" t="s">
        <v>54</v>
      </c>
      <c r="E66" s="74"/>
      <c r="F66" s="75"/>
      <c r="G66" s="75"/>
      <c r="H66" s="75"/>
      <c r="I66" s="75"/>
    </row>
    <row r="67" spans="1:9" hidden="1" x14ac:dyDescent="0.25">
      <c r="A67" s="14"/>
      <c r="B67" s="14"/>
      <c r="C67" s="11" t="s">
        <v>56</v>
      </c>
      <c r="D67" s="11" t="s">
        <v>57</v>
      </c>
      <c r="E67" s="83"/>
      <c r="F67" s="69"/>
      <c r="G67" s="69"/>
      <c r="H67" s="69"/>
      <c r="I67" s="69"/>
    </row>
    <row r="68" spans="1:9" x14ac:dyDescent="0.25">
      <c r="A68" s="14"/>
      <c r="B68" s="143">
        <v>37</v>
      </c>
      <c r="C68" s="11"/>
      <c r="D68" s="142" t="s">
        <v>180</v>
      </c>
      <c r="E68" s="144">
        <f>E69</f>
        <v>150</v>
      </c>
      <c r="F68" s="147">
        <f>F69</f>
        <v>0</v>
      </c>
      <c r="G68" s="147">
        <f>G69</f>
        <v>0</v>
      </c>
      <c r="H68" s="147">
        <f>H69</f>
        <v>0</v>
      </c>
      <c r="I68" s="147">
        <f>I69</f>
        <v>0</v>
      </c>
    </row>
    <row r="69" spans="1:9" x14ac:dyDescent="0.25">
      <c r="A69" s="14"/>
      <c r="B69" s="14"/>
      <c r="C69" s="16" t="s">
        <v>53</v>
      </c>
      <c r="D69" s="16" t="s">
        <v>54</v>
      </c>
      <c r="E69" s="78">
        <v>150</v>
      </c>
      <c r="F69" s="69">
        <v>0</v>
      </c>
      <c r="G69" s="69">
        <v>0</v>
      </c>
      <c r="H69" s="69">
        <v>0</v>
      </c>
      <c r="I69" s="69">
        <v>0</v>
      </c>
    </row>
    <row r="70" spans="1:9" x14ac:dyDescent="0.25">
      <c r="A70" s="14"/>
      <c r="B70" s="14"/>
      <c r="C70" s="11"/>
      <c r="D70" s="11"/>
      <c r="E70" s="83"/>
      <c r="F70" s="69"/>
      <c r="G70" s="69"/>
      <c r="H70" s="69"/>
      <c r="I70" s="69"/>
    </row>
    <row r="71" spans="1:9" x14ac:dyDescent="0.25">
      <c r="A71" s="25"/>
      <c r="B71" s="25">
        <v>38</v>
      </c>
      <c r="C71" s="84"/>
      <c r="D71" s="25" t="s">
        <v>63</v>
      </c>
      <c r="E71" s="87">
        <f>SUM(E72:E80)</f>
        <v>80.680000000000007</v>
      </c>
      <c r="F71" s="87">
        <f t="shared" ref="F71" si="9">SUM(F72:F80)</f>
        <v>5181</v>
      </c>
      <c r="G71" s="87">
        <f t="shared" ref="G71:I71" si="10">SUM(G72:G80)</f>
        <v>5181</v>
      </c>
      <c r="H71" s="87">
        <f t="shared" si="10"/>
        <v>5181</v>
      </c>
      <c r="I71" s="87">
        <f t="shared" si="10"/>
        <v>5181</v>
      </c>
    </row>
    <row r="72" spans="1:9" hidden="1" x14ac:dyDescent="0.25">
      <c r="A72" s="10"/>
      <c r="B72" s="10"/>
      <c r="C72" s="11" t="s">
        <v>55</v>
      </c>
      <c r="D72" s="11" t="s">
        <v>13</v>
      </c>
      <c r="E72" s="78">
        <v>0</v>
      </c>
      <c r="F72" s="69">
        <v>0</v>
      </c>
      <c r="G72" s="69">
        <v>0</v>
      </c>
      <c r="H72" s="69">
        <v>0</v>
      </c>
      <c r="I72" s="69">
        <v>0</v>
      </c>
    </row>
    <row r="73" spans="1:9" x14ac:dyDescent="0.25">
      <c r="A73" s="10"/>
      <c r="B73" s="10"/>
      <c r="C73" s="16" t="s">
        <v>49</v>
      </c>
      <c r="D73" s="16" t="s">
        <v>50</v>
      </c>
      <c r="E73" s="79">
        <v>4.18</v>
      </c>
      <c r="F73" s="69">
        <v>0</v>
      </c>
      <c r="G73" s="69">
        <v>0</v>
      </c>
      <c r="H73" s="69">
        <v>0</v>
      </c>
      <c r="I73" s="69">
        <v>0</v>
      </c>
    </row>
    <row r="74" spans="1:9" hidden="1" x14ac:dyDescent="0.25">
      <c r="A74" s="14"/>
      <c r="B74" s="14"/>
      <c r="C74" s="11" t="s">
        <v>60</v>
      </c>
      <c r="D74" s="11" t="s">
        <v>61</v>
      </c>
      <c r="E74" s="78">
        <v>0</v>
      </c>
      <c r="F74" s="69">
        <v>0</v>
      </c>
      <c r="G74" s="69">
        <v>0</v>
      </c>
      <c r="H74" s="69">
        <v>0</v>
      </c>
      <c r="I74" s="69">
        <v>0</v>
      </c>
    </row>
    <row r="75" spans="1:9" ht="25.5" x14ac:dyDescent="0.25">
      <c r="A75" s="10"/>
      <c r="B75" s="10"/>
      <c r="C75" s="11" t="s">
        <v>46</v>
      </c>
      <c r="D75" s="15" t="s">
        <v>47</v>
      </c>
      <c r="E75" s="80">
        <v>0</v>
      </c>
      <c r="F75" s="69">
        <v>5100</v>
      </c>
      <c r="G75" s="69">
        <v>5100</v>
      </c>
      <c r="H75" s="69">
        <v>5100</v>
      </c>
      <c r="I75" s="69">
        <v>5100</v>
      </c>
    </row>
    <row r="76" spans="1:9" hidden="1" x14ac:dyDescent="0.25">
      <c r="A76" s="10"/>
      <c r="B76" s="25"/>
      <c r="C76" s="11" t="s">
        <v>58</v>
      </c>
      <c r="D76" s="11" t="s">
        <v>59</v>
      </c>
      <c r="E76" s="83"/>
      <c r="F76" s="69"/>
      <c r="G76" s="69"/>
      <c r="H76" s="69"/>
      <c r="I76" s="69"/>
    </row>
    <row r="77" spans="1:9" x14ac:dyDescent="0.25">
      <c r="A77" s="10"/>
      <c r="B77" s="10"/>
      <c r="C77" s="11" t="s">
        <v>42</v>
      </c>
      <c r="D77" s="11" t="s">
        <v>43</v>
      </c>
      <c r="E77" s="78">
        <v>76.5</v>
      </c>
      <c r="F77" s="69">
        <v>81</v>
      </c>
      <c r="G77" s="69">
        <v>81</v>
      </c>
      <c r="H77" s="69">
        <v>81</v>
      </c>
      <c r="I77" s="69">
        <v>81</v>
      </c>
    </row>
    <row r="78" spans="1:9" hidden="1" x14ac:dyDescent="0.25">
      <c r="A78" s="10"/>
      <c r="B78" s="25"/>
      <c r="C78" s="11" t="s">
        <v>44</v>
      </c>
      <c r="D78" s="11" t="s">
        <v>45</v>
      </c>
      <c r="E78" s="83"/>
      <c r="F78" s="69"/>
      <c r="G78" s="69"/>
      <c r="H78" s="69"/>
      <c r="I78" s="69"/>
    </row>
    <row r="79" spans="1:9" hidden="1" x14ac:dyDescent="0.25">
      <c r="A79" s="11"/>
      <c r="B79" s="16"/>
      <c r="C79" s="16" t="s">
        <v>53</v>
      </c>
      <c r="D79" s="16" t="s">
        <v>54</v>
      </c>
      <c r="E79" s="74"/>
      <c r="F79" s="75"/>
      <c r="G79" s="75"/>
      <c r="H79" s="75"/>
      <c r="I79" s="75"/>
    </row>
    <row r="80" spans="1:9" hidden="1" x14ac:dyDescent="0.25">
      <c r="A80" s="14"/>
      <c r="B80" s="14"/>
      <c r="C80" s="11" t="s">
        <v>56</v>
      </c>
      <c r="D80" s="11" t="s">
        <v>57</v>
      </c>
      <c r="E80" s="83"/>
      <c r="F80" s="69"/>
      <c r="G80" s="69"/>
      <c r="H80" s="69"/>
      <c r="I80" s="69"/>
    </row>
    <row r="81" spans="1:9" s="40" customFormat="1" hidden="1" x14ac:dyDescent="0.25">
      <c r="A81" s="10"/>
      <c r="B81" s="25" t="s">
        <v>37</v>
      </c>
      <c r="C81" s="11"/>
      <c r="D81" s="11"/>
      <c r="E81" s="83"/>
      <c r="F81" s="69"/>
      <c r="G81" s="69"/>
      <c r="H81" s="69"/>
      <c r="I81" s="69"/>
    </row>
    <row r="82" spans="1:9" hidden="1" x14ac:dyDescent="0.25">
      <c r="A82" s="10"/>
      <c r="B82" s="10"/>
      <c r="C82" s="11"/>
      <c r="D82" s="11"/>
      <c r="E82" s="83"/>
      <c r="F82" s="69"/>
      <c r="G82" s="69"/>
      <c r="H82" s="69"/>
      <c r="I82" s="69"/>
    </row>
    <row r="83" spans="1:9" x14ac:dyDescent="0.25">
      <c r="A83" s="10"/>
      <c r="B83" s="10"/>
      <c r="C83" s="11"/>
      <c r="D83" s="11"/>
      <c r="E83" s="83"/>
      <c r="F83" s="69"/>
      <c r="G83" s="69"/>
      <c r="H83" s="69"/>
      <c r="I83" s="69"/>
    </row>
    <row r="84" spans="1:9" x14ac:dyDescent="0.25">
      <c r="A84" s="12">
        <v>4</v>
      </c>
      <c r="B84" s="13"/>
      <c r="C84" s="13"/>
      <c r="D84" s="23" t="s">
        <v>19</v>
      </c>
      <c r="E84" s="88">
        <f>E85</f>
        <v>32968.65</v>
      </c>
      <c r="F84" s="147">
        <f t="shared" ref="F84:I84" si="11">F85</f>
        <v>0</v>
      </c>
      <c r="G84" s="147">
        <f t="shared" si="11"/>
        <v>18000</v>
      </c>
      <c r="H84" s="147">
        <f t="shared" si="11"/>
        <v>0</v>
      </c>
      <c r="I84" s="147">
        <f t="shared" si="11"/>
        <v>0</v>
      </c>
    </row>
    <row r="85" spans="1:9" x14ac:dyDescent="0.25">
      <c r="A85" s="14"/>
      <c r="B85" s="14">
        <v>42</v>
      </c>
      <c r="C85" s="14"/>
      <c r="D85" s="24" t="s">
        <v>39</v>
      </c>
      <c r="E85" s="89">
        <f>SUM(E86:E95)</f>
        <v>32968.65</v>
      </c>
      <c r="F85" s="89">
        <f t="shared" ref="F85" si="12">SUM(F86:F95)</f>
        <v>0</v>
      </c>
      <c r="G85" s="89">
        <f t="shared" ref="G85:I85" si="13">SUM(G86:G95)</f>
        <v>18000</v>
      </c>
      <c r="H85" s="89">
        <f t="shared" si="13"/>
        <v>0</v>
      </c>
      <c r="I85" s="89">
        <f t="shared" si="13"/>
        <v>0</v>
      </c>
    </row>
    <row r="86" spans="1:9" hidden="1" x14ac:dyDescent="0.25">
      <c r="A86" s="10"/>
      <c r="B86" s="10"/>
      <c r="C86" s="11" t="s">
        <v>55</v>
      </c>
      <c r="D86" s="11" t="s">
        <v>13</v>
      </c>
      <c r="E86" s="83"/>
      <c r="F86" s="69"/>
      <c r="G86" s="69"/>
      <c r="H86" s="69"/>
      <c r="I86" s="69"/>
    </row>
    <row r="87" spans="1:9" hidden="1" x14ac:dyDescent="0.25">
      <c r="A87" s="10"/>
      <c r="B87" s="10"/>
      <c r="C87" s="16" t="s">
        <v>49</v>
      </c>
      <c r="D87" s="16" t="s">
        <v>50</v>
      </c>
      <c r="E87" s="74"/>
      <c r="F87" s="69"/>
      <c r="G87" s="69"/>
      <c r="H87" s="69"/>
      <c r="I87" s="69"/>
    </row>
    <row r="88" spans="1:9" hidden="1" x14ac:dyDescent="0.25">
      <c r="A88" s="14"/>
      <c r="B88" s="14"/>
      <c r="C88" s="11" t="s">
        <v>60</v>
      </c>
      <c r="D88" s="11" t="s">
        <v>61</v>
      </c>
      <c r="E88" s="83"/>
      <c r="F88" s="69"/>
      <c r="G88" s="69" t="s">
        <v>133</v>
      </c>
      <c r="H88" s="69"/>
      <c r="I88" s="69"/>
    </row>
    <row r="89" spans="1:9" ht="25.5" x14ac:dyDescent="0.25">
      <c r="A89" s="10"/>
      <c r="B89" s="10"/>
      <c r="C89" s="11" t="s">
        <v>46</v>
      </c>
      <c r="D89" s="15" t="s">
        <v>47</v>
      </c>
      <c r="E89" s="80">
        <v>17993.060000000001</v>
      </c>
      <c r="F89" s="69">
        <v>0</v>
      </c>
      <c r="G89" s="69">
        <v>18000</v>
      </c>
      <c r="H89" s="69">
        <v>0</v>
      </c>
      <c r="I89" s="69">
        <v>0</v>
      </c>
    </row>
    <row r="90" spans="1:9" ht="25.5" x14ac:dyDescent="0.25">
      <c r="A90" s="10"/>
      <c r="B90" s="10"/>
      <c r="C90" s="11" t="s">
        <v>177</v>
      </c>
      <c r="D90" s="15" t="s">
        <v>179</v>
      </c>
      <c r="E90" s="80">
        <v>3343.04</v>
      </c>
      <c r="F90" s="69">
        <v>0</v>
      </c>
      <c r="G90" s="69">
        <v>0</v>
      </c>
      <c r="H90" s="69">
        <v>0</v>
      </c>
      <c r="I90" s="69">
        <v>0</v>
      </c>
    </row>
    <row r="91" spans="1:9" x14ac:dyDescent="0.25">
      <c r="A91" s="10"/>
      <c r="B91" s="25"/>
      <c r="C91" s="11" t="s">
        <v>58</v>
      </c>
      <c r="D91" s="11" t="s">
        <v>59</v>
      </c>
      <c r="E91" s="78">
        <v>11095</v>
      </c>
      <c r="F91" s="69">
        <v>0</v>
      </c>
      <c r="G91" s="69">
        <v>0</v>
      </c>
      <c r="H91" s="69">
        <v>0</v>
      </c>
      <c r="I91" s="69">
        <v>0</v>
      </c>
    </row>
    <row r="92" spans="1:9" hidden="1" x14ac:dyDescent="0.25">
      <c r="A92" s="10"/>
      <c r="B92" s="10"/>
      <c r="C92" s="11" t="s">
        <v>42</v>
      </c>
      <c r="D92" s="11" t="s">
        <v>43</v>
      </c>
      <c r="E92" s="78"/>
      <c r="F92" s="69"/>
      <c r="G92" s="69"/>
      <c r="H92" s="69"/>
      <c r="I92" s="69"/>
    </row>
    <row r="93" spans="1:9" hidden="1" x14ac:dyDescent="0.25">
      <c r="A93" s="10"/>
      <c r="B93" s="25"/>
      <c r="C93" s="11" t="s">
        <v>44</v>
      </c>
      <c r="D93" s="11" t="s">
        <v>45</v>
      </c>
      <c r="E93" s="78"/>
      <c r="F93" s="69"/>
      <c r="G93" s="69"/>
      <c r="H93" s="69"/>
      <c r="I93" s="69"/>
    </row>
    <row r="94" spans="1:9" hidden="1" x14ac:dyDescent="0.25">
      <c r="A94" s="11"/>
      <c r="B94" s="16"/>
      <c r="C94" s="16" t="s">
        <v>53</v>
      </c>
      <c r="D94" s="16" t="s">
        <v>54</v>
      </c>
      <c r="E94" s="79"/>
      <c r="F94" s="75"/>
      <c r="G94" s="75"/>
      <c r="H94" s="75"/>
      <c r="I94" s="75"/>
    </row>
    <row r="95" spans="1:9" s="40" customFormat="1" x14ac:dyDescent="0.25">
      <c r="A95" s="14"/>
      <c r="B95" s="14"/>
      <c r="C95" s="11" t="s">
        <v>56</v>
      </c>
      <c r="D95" s="11" t="s">
        <v>57</v>
      </c>
      <c r="E95" s="78">
        <v>537.54999999999995</v>
      </c>
      <c r="F95" s="69">
        <v>0</v>
      </c>
      <c r="G95" s="69">
        <v>0</v>
      </c>
      <c r="H95" s="69">
        <v>0</v>
      </c>
      <c r="I95" s="69">
        <v>0</v>
      </c>
    </row>
    <row r="96" spans="1:9" hidden="1" x14ac:dyDescent="0.25">
      <c r="A96" s="10"/>
      <c r="B96" s="25" t="s">
        <v>37</v>
      </c>
      <c r="C96" s="11"/>
      <c r="D96" s="11"/>
      <c r="E96" s="90"/>
      <c r="F96" s="69"/>
      <c r="G96" s="69"/>
      <c r="H96" s="69"/>
      <c r="I96" s="69"/>
    </row>
    <row r="97" spans="1:9" hidden="1" x14ac:dyDescent="0.25">
      <c r="A97" s="10"/>
      <c r="B97" s="10"/>
      <c r="C97" s="11"/>
      <c r="D97" s="11"/>
      <c r="E97" s="90"/>
      <c r="F97" s="69"/>
      <c r="G97" s="69"/>
      <c r="H97" s="69"/>
      <c r="I97" s="69"/>
    </row>
    <row r="98" spans="1:9" hidden="1" x14ac:dyDescent="0.25">
      <c r="A98" s="10"/>
      <c r="B98" s="10"/>
      <c r="C98" s="11"/>
      <c r="D98" s="11"/>
      <c r="E98" s="11"/>
      <c r="F98" s="8"/>
      <c r="G98" s="8"/>
      <c r="H98" s="8"/>
      <c r="I98" s="8"/>
    </row>
    <row r="99" spans="1:9" x14ac:dyDescent="0.25">
      <c r="A99" s="148">
        <v>5</v>
      </c>
      <c r="B99" s="148"/>
      <c r="C99" s="148"/>
      <c r="D99" s="145" t="s">
        <v>25</v>
      </c>
      <c r="E99" s="146">
        <f t="shared" ref="E99" si="14">E100</f>
        <v>2000</v>
      </c>
      <c r="F99" s="146">
        <f>F100</f>
        <v>0</v>
      </c>
      <c r="G99" s="146">
        <f>G100</f>
        <v>0</v>
      </c>
      <c r="H99" s="147">
        <v>0</v>
      </c>
      <c r="I99" s="147">
        <v>0</v>
      </c>
    </row>
    <row r="100" spans="1:9" x14ac:dyDescent="0.25">
      <c r="A100" s="149"/>
      <c r="B100" s="149">
        <v>51</v>
      </c>
      <c r="C100" s="149"/>
      <c r="D100" s="138" t="s">
        <v>175</v>
      </c>
      <c r="E100" s="139">
        <f>E101</f>
        <v>2000</v>
      </c>
      <c r="F100" s="139">
        <v>0</v>
      </c>
      <c r="G100" s="139">
        <v>0</v>
      </c>
      <c r="H100" s="69">
        <v>0</v>
      </c>
      <c r="I100" s="69">
        <v>0</v>
      </c>
    </row>
    <row r="101" spans="1:9" x14ac:dyDescent="0.25">
      <c r="A101" s="10"/>
      <c r="B101" s="10"/>
      <c r="C101" s="16" t="s">
        <v>49</v>
      </c>
      <c r="D101" s="16" t="s">
        <v>50</v>
      </c>
      <c r="E101" s="118">
        <v>2000</v>
      </c>
      <c r="F101" s="69">
        <v>0</v>
      </c>
      <c r="G101" s="69">
        <v>0</v>
      </c>
      <c r="H101" s="69">
        <v>0</v>
      </c>
      <c r="I101" s="69">
        <v>0</v>
      </c>
    </row>
  </sheetData>
  <mergeCells count="6">
    <mergeCell ref="A1:I1"/>
    <mergeCell ref="A7:I7"/>
    <mergeCell ref="A5:I5"/>
    <mergeCell ref="A3:I3"/>
    <mergeCell ref="A33:I33"/>
    <mergeCell ref="A10:D10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28" workbookViewId="0">
      <selection activeCell="B38" sqref="B38:B51"/>
    </sheetView>
  </sheetViews>
  <sheetFormatPr defaultRowHeight="15" x14ac:dyDescent="0.25"/>
  <cols>
    <col min="1" max="1" width="37.7109375" style="43" customWidth="1"/>
    <col min="2" max="2" width="25.140625" style="43" customWidth="1"/>
    <col min="3" max="3" width="25.28515625" customWidth="1"/>
    <col min="4" max="4" width="24" customWidth="1"/>
    <col min="5" max="6" width="25.28515625" customWidth="1"/>
  </cols>
  <sheetData>
    <row r="1" spans="1:6" ht="42" customHeight="1" x14ac:dyDescent="0.25">
      <c r="A1" s="168" t="s">
        <v>182</v>
      </c>
      <c r="B1" s="168"/>
      <c r="C1" s="168"/>
      <c r="D1" s="168"/>
      <c r="E1" s="168"/>
      <c r="F1" s="168"/>
    </row>
    <row r="2" spans="1:6" ht="18" customHeight="1" x14ac:dyDescent="0.25">
      <c r="A2" s="42"/>
      <c r="B2" s="42"/>
      <c r="C2" s="4"/>
      <c r="D2" s="4"/>
      <c r="E2" s="4"/>
      <c r="F2" s="4"/>
    </row>
    <row r="3" spans="1:6" ht="15.75" x14ac:dyDescent="0.25">
      <c r="A3" s="168" t="s">
        <v>27</v>
      </c>
      <c r="B3" s="168"/>
      <c r="C3" s="168"/>
      <c r="D3" s="168"/>
      <c r="E3" s="168"/>
      <c r="F3" s="168"/>
    </row>
    <row r="4" spans="1:6" ht="18" x14ac:dyDescent="0.25">
      <c r="A4" s="42"/>
      <c r="B4" s="42"/>
      <c r="C4" s="4"/>
      <c r="D4" s="4"/>
      <c r="E4" s="5"/>
      <c r="F4" s="5"/>
    </row>
    <row r="5" spans="1:6" ht="18" customHeight="1" x14ac:dyDescent="0.25">
      <c r="A5" s="168" t="s">
        <v>8</v>
      </c>
      <c r="B5" s="168"/>
      <c r="C5" s="168"/>
      <c r="D5" s="168"/>
      <c r="E5" s="168"/>
      <c r="F5" s="168"/>
    </row>
    <row r="6" spans="1:6" ht="18" x14ac:dyDescent="0.25">
      <c r="A6" s="42"/>
      <c r="B6" s="42"/>
      <c r="C6" s="4"/>
      <c r="D6" s="4"/>
      <c r="E6" s="5"/>
      <c r="F6" s="5"/>
    </row>
    <row r="7" spans="1:6" ht="15.75" customHeight="1" x14ac:dyDescent="0.25">
      <c r="A7" s="168" t="s">
        <v>20</v>
      </c>
      <c r="B7" s="168"/>
      <c r="C7" s="168"/>
      <c r="D7" s="168"/>
      <c r="E7" s="168"/>
      <c r="F7" s="168"/>
    </row>
    <row r="8" spans="1:6" ht="18" x14ac:dyDescent="0.25">
      <c r="A8" s="42"/>
      <c r="B8" s="42"/>
      <c r="C8" s="4"/>
      <c r="D8" s="4"/>
      <c r="E8" s="5"/>
      <c r="F8" s="5"/>
    </row>
    <row r="9" spans="1:6" ht="25.5" x14ac:dyDescent="0.25">
      <c r="A9" s="18" t="s">
        <v>21</v>
      </c>
      <c r="B9" s="18" t="s">
        <v>128</v>
      </c>
      <c r="C9" s="18" t="s">
        <v>129</v>
      </c>
      <c r="D9" s="18" t="s">
        <v>130</v>
      </c>
      <c r="E9" s="18" t="s">
        <v>114</v>
      </c>
      <c r="F9" s="18" t="s">
        <v>131</v>
      </c>
    </row>
    <row r="10" spans="1:6" ht="15.75" customHeight="1" x14ac:dyDescent="0.25">
      <c r="A10" s="9" t="s">
        <v>22</v>
      </c>
      <c r="B10" s="9"/>
      <c r="C10" s="8"/>
      <c r="D10" s="8"/>
      <c r="E10" s="8"/>
      <c r="F10" s="8"/>
    </row>
    <row r="11" spans="1:6" ht="15.75" customHeight="1" x14ac:dyDescent="0.25">
      <c r="A11" s="44" t="s">
        <v>67</v>
      </c>
      <c r="B11" s="44"/>
      <c r="C11" s="8"/>
      <c r="D11" s="8"/>
      <c r="E11" s="8"/>
      <c r="F11" s="8"/>
    </row>
    <row r="12" spans="1:6" s="40" customFormat="1" x14ac:dyDescent="0.25">
      <c r="A12" s="45" t="s">
        <v>68</v>
      </c>
      <c r="B12" s="45"/>
      <c r="C12" s="39"/>
      <c r="D12" s="39"/>
      <c r="E12" s="39"/>
      <c r="F12" s="39"/>
    </row>
    <row r="13" spans="1:6" s="40" customFormat="1" x14ac:dyDescent="0.25">
      <c r="A13" s="45" t="s">
        <v>69</v>
      </c>
      <c r="B13" s="45"/>
      <c r="C13" s="39"/>
      <c r="D13" s="39"/>
      <c r="E13" s="39"/>
      <c r="F13" s="39"/>
    </row>
    <row r="14" spans="1:6" s="40" customFormat="1" x14ac:dyDescent="0.25">
      <c r="A14" s="45" t="s">
        <v>70</v>
      </c>
      <c r="B14" s="45"/>
      <c r="C14" s="39"/>
      <c r="D14" s="39"/>
      <c r="E14" s="39"/>
      <c r="F14" s="39"/>
    </row>
    <row r="15" spans="1:6" s="40" customFormat="1" x14ac:dyDescent="0.25">
      <c r="A15" s="45" t="s">
        <v>71</v>
      </c>
      <c r="B15" s="45"/>
      <c r="C15" s="39"/>
      <c r="D15" s="39"/>
      <c r="E15" s="39"/>
      <c r="F15" s="39"/>
    </row>
    <row r="16" spans="1:6" s="40" customFormat="1" x14ac:dyDescent="0.25">
      <c r="A16" s="45" t="s">
        <v>72</v>
      </c>
      <c r="B16" s="45"/>
      <c r="C16" s="46"/>
      <c r="D16" s="46"/>
      <c r="E16" s="46"/>
      <c r="F16" s="46"/>
    </row>
    <row r="17" spans="1:6" s="40" customFormat="1" ht="25.5" x14ac:dyDescent="0.25">
      <c r="A17" s="45" t="s">
        <v>73</v>
      </c>
      <c r="B17" s="45"/>
      <c r="C17" s="46"/>
      <c r="D17" s="46"/>
      <c r="E17" s="46"/>
      <c r="F17" s="46"/>
    </row>
    <row r="18" spans="1:6" ht="25.5" x14ac:dyDescent="0.25">
      <c r="A18" s="44" t="s">
        <v>74</v>
      </c>
      <c r="B18" s="44"/>
      <c r="C18" s="47"/>
      <c r="D18" s="47"/>
      <c r="E18" s="47"/>
      <c r="F18" s="47"/>
    </row>
    <row r="19" spans="1:6" s="40" customFormat="1" x14ac:dyDescent="0.25">
      <c r="A19" s="45" t="s">
        <v>75</v>
      </c>
      <c r="B19" s="45"/>
      <c r="C19" s="46"/>
      <c r="D19" s="46"/>
      <c r="E19" s="46"/>
      <c r="F19" s="46"/>
    </row>
    <row r="20" spans="1:6" s="40" customFormat="1" x14ac:dyDescent="0.25">
      <c r="A20" s="45" t="s">
        <v>76</v>
      </c>
      <c r="B20" s="45"/>
      <c r="C20" s="46"/>
      <c r="D20" s="46"/>
      <c r="E20" s="46"/>
      <c r="F20" s="46"/>
    </row>
    <row r="21" spans="1:6" s="40" customFormat="1" x14ac:dyDescent="0.25">
      <c r="A21" s="45" t="s">
        <v>77</v>
      </c>
      <c r="B21" s="45"/>
      <c r="C21" s="46"/>
      <c r="D21" s="46"/>
      <c r="E21" s="46"/>
      <c r="F21" s="46"/>
    </row>
    <row r="22" spans="1:6" s="40" customFormat="1" x14ac:dyDescent="0.25">
      <c r="A22" s="45" t="s">
        <v>78</v>
      </c>
      <c r="B22" s="45"/>
      <c r="C22" s="46"/>
      <c r="D22" s="46"/>
      <c r="E22" s="46"/>
      <c r="F22" s="46"/>
    </row>
    <row r="23" spans="1:6" s="40" customFormat="1" ht="25.5" x14ac:dyDescent="0.25">
      <c r="A23" s="45" t="s">
        <v>79</v>
      </c>
      <c r="B23" s="45"/>
      <c r="C23" s="46"/>
      <c r="D23" s="46"/>
      <c r="E23" s="46"/>
      <c r="F23" s="46"/>
    </row>
    <row r="24" spans="1:6" s="40" customFormat="1" ht="25.5" x14ac:dyDescent="0.25">
      <c r="A24" s="45" t="s">
        <v>80</v>
      </c>
      <c r="B24" s="45"/>
      <c r="C24" s="46"/>
      <c r="D24" s="46"/>
      <c r="E24" s="46"/>
      <c r="F24" s="46"/>
    </row>
    <row r="25" spans="1:6" x14ac:dyDescent="0.25">
      <c r="A25" s="44" t="s">
        <v>81</v>
      </c>
      <c r="B25" s="44"/>
      <c r="C25" s="47"/>
      <c r="D25" s="47"/>
      <c r="E25" s="47"/>
      <c r="F25" s="47"/>
    </row>
    <row r="26" spans="1:6" s="40" customFormat="1" x14ac:dyDescent="0.25">
      <c r="A26" s="45" t="s">
        <v>82</v>
      </c>
      <c r="B26" s="45"/>
      <c r="C26" s="46"/>
      <c r="D26" s="46"/>
      <c r="E26" s="46"/>
      <c r="F26" s="46"/>
    </row>
    <row r="27" spans="1:6" s="40" customFormat="1" x14ac:dyDescent="0.25">
      <c r="A27" s="45" t="s">
        <v>83</v>
      </c>
      <c r="B27" s="45"/>
      <c r="C27" s="46"/>
      <c r="D27" s="46"/>
      <c r="E27" s="46"/>
      <c r="F27" s="46"/>
    </row>
    <row r="28" spans="1:6" s="40" customFormat="1" x14ac:dyDescent="0.25">
      <c r="A28" s="45" t="s">
        <v>84</v>
      </c>
      <c r="B28" s="45"/>
      <c r="C28" s="46"/>
      <c r="D28" s="46"/>
      <c r="E28" s="46"/>
      <c r="F28" s="46"/>
    </row>
    <row r="29" spans="1:6" s="40" customFormat="1" x14ac:dyDescent="0.25">
      <c r="A29" s="45" t="s">
        <v>85</v>
      </c>
      <c r="B29" s="45"/>
      <c r="C29" s="46"/>
      <c r="D29" s="46"/>
      <c r="E29" s="46"/>
      <c r="F29" s="46"/>
    </row>
    <row r="30" spans="1:6" s="40" customFormat="1" x14ac:dyDescent="0.25">
      <c r="A30" s="45" t="s">
        <v>86</v>
      </c>
      <c r="B30" s="45"/>
      <c r="C30" s="46"/>
      <c r="D30" s="46"/>
      <c r="E30" s="46"/>
      <c r="F30" s="46"/>
    </row>
    <row r="31" spans="1:6" s="40" customFormat="1" ht="25.5" x14ac:dyDescent="0.25">
      <c r="A31" s="45" t="s">
        <v>87</v>
      </c>
      <c r="B31" s="45"/>
      <c r="C31" s="46"/>
      <c r="D31" s="46"/>
      <c r="E31" s="46"/>
      <c r="F31" s="46"/>
    </row>
    <row r="32" spans="1:6" x14ac:dyDescent="0.25">
      <c r="A32" s="44" t="s">
        <v>88</v>
      </c>
      <c r="B32" s="44"/>
      <c r="C32" s="47"/>
      <c r="D32" s="47"/>
      <c r="E32" s="47"/>
      <c r="F32" s="47"/>
    </row>
    <row r="33" spans="1:6" s="40" customFormat="1" x14ac:dyDescent="0.25">
      <c r="A33" s="45" t="s">
        <v>89</v>
      </c>
      <c r="B33" s="45"/>
      <c r="C33" s="46"/>
      <c r="D33" s="46"/>
      <c r="E33" s="46"/>
      <c r="F33" s="46"/>
    </row>
    <row r="34" spans="1:6" s="40" customFormat="1" x14ac:dyDescent="0.25">
      <c r="A34" s="45" t="s">
        <v>90</v>
      </c>
      <c r="B34" s="45"/>
      <c r="C34" s="46"/>
      <c r="D34" s="46"/>
      <c r="E34" s="46"/>
      <c r="F34" s="46"/>
    </row>
    <row r="35" spans="1:6" s="40" customFormat="1" x14ac:dyDescent="0.25">
      <c r="A35" s="45" t="s">
        <v>91</v>
      </c>
      <c r="B35" s="45"/>
      <c r="C35" s="46"/>
      <c r="D35" s="46"/>
      <c r="E35" s="46"/>
      <c r="F35" s="46"/>
    </row>
    <row r="36" spans="1:6" s="40" customFormat="1" x14ac:dyDescent="0.25">
      <c r="A36" s="45" t="s">
        <v>92</v>
      </c>
      <c r="B36" s="45"/>
      <c r="C36" s="46"/>
      <c r="D36" s="46"/>
      <c r="E36" s="46"/>
      <c r="F36" s="46"/>
    </row>
    <row r="37" spans="1:6" s="40" customFormat="1" ht="25.5" x14ac:dyDescent="0.25">
      <c r="A37" s="45" t="s">
        <v>93</v>
      </c>
      <c r="B37" s="45"/>
      <c r="C37" s="46"/>
      <c r="D37" s="46"/>
      <c r="E37" s="46"/>
      <c r="F37" s="46"/>
    </row>
    <row r="38" spans="1:6" s="40" customFormat="1" ht="25.5" x14ac:dyDescent="0.25">
      <c r="A38" s="45" t="s">
        <v>94</v>
      </c>
      <c r="B38" s="45"/>
      <c r="C38" s="46"/>
      <c r="D38" s="46"/>
      <c r="E38" s="46"/>
      <c r="F38" s="46"/>
    </row>
    <row r="39" spans="1:6" x14ac:dyDescent="0.25">
      <c r="A39" s="44" t="s">
        <v>95</v>
      </c>
      <c r="B39" s="44"/>
      <c r="C39" s="47"/>
      <c r="D39" s="47"/>
      <c r="E39" s="47"/>
      <c r="F39" s="47"/>
    </row>
    <row r="40" spans="1:6" s="40" customFormat="1" x14ac:dyDescent="0.25">
      <c r="A40" s="45" t="s">
        <v>96</v>
      </c>
      <c r="B40" s="45"/>
      <c r="C40" s="46"/>
      <c r="D40" s="46"/>
      <c r="E40" s="46"/>
      <c r="F40" s="46"/>
    </row>
    <row r="41" spans="1:6" s="40" customFormat="1" x14ac:dyDescent="0.25">
      <c r="A41" s="45" t="s">
        <v>97</v>
      </c>
      <c r="B41" s="91">
        <v>3932195.38</v>
      </c>
      <c r="C41" s="92">
        <f>E41</f>
        <v>4102865.2</v>
      </c>
      <c r="D41" s="92">
        <v>4817274.2300000004</v>
      </c>
      <c r="E41" s="92">
        <v>4102865.2</v>
      </c>
      <c r="F41" s="92">
        <v>4102865.2</v>
      </c>
    </row>
    <row r="42" spans="1:6" s="40" customFormat="1" ht="25.5" x14ac:dyDescent="0.25">
      <c r="A42" s="45" t="s">
        <v>98</v>
      </c>
      <c r="B42" s="45"/>
      <c r="C42" s="46"/>
      <c r="D42" s="46"/>
      <c r="E42" s="46"/>
      <c r="F42" s="46"/>
    </row>
    <row r="43" spans="1:6" s="40" customFormat="1" x14ac:dyDescent="0.25">
      <c r="A43" s="45" t="s">
        <v>99</v>
      </c>
      <c r="B43" s="45"/>
      <c r="C43" s="46"/>
      <c r="D43" s="46"/>
      <c r="E43" s="46"/>
      <c r="F43" s="46"/>
    </row>
    <row r="44" spans="1:6" s="40" customFormat="1" ht="25.5" x14ac:dyDescent="0.25">
      <c r="A44" s="45" t="s">
        <v>100</v>
      </c>
      <c r="B44" s="45"/>
      <c r="C44" s="46"/>
      <c r="D44" s="46"/>
      <c r="E44" s="46"/>
      <c r="F44" s="46"/>
    </row>
    <row r="45" spans="1:6" s="40" customFormat="1" x14ac:dyDescent="0.25">
      <c r="A45" s="45" t="s">
        <v>101</v>
      </c>
      <c r="B45" s="135">
        <v>7880.68</v>
      </c>
      <c r="C45" s="46"/>
      <c r="D45" s="46"/>
      <c r="E45" s="46"/>
      <c r="F45" s="46"/>
    </row>
    <row r="46" spans="1:6" s="40" customFormat="1" x14ac:dyDescent="0.25">
      <c r="A46" s="45" t="s">
        <v>102</v>
      </c>
      <c r="B46" s="45"/>
      <c r="C46" s="46"/>
      <c r="D46" s="46"/>
      <c r="E46" s="46"/>
      <c r="F46" s="46"/>
    </row>
    <row r="47" spans="1:6" s="40" customFormat="1" ht="25.5" x14ac:dyDescent="0.25">
      <c r="A47" s="45" t="s">
        <v>103</v>
      </c>
      <c r="B47" s="45"/>
      <c r="C47" s="46"/>
      <c r="D47" s="46"/>
      <c r="E47" s="46"/>
      <c r="F47" s="46"/>
    </row>
    <row r="48" spans="1:6" x14ac:dyDescent="0.25">
      <c r="A48" s="44" t="s">
        <v>104</v>
      </c>
      <c r="B48" s="44"/>
      <c r="C48" s="47"/>
      <c r="D48" s="47"/>
      <c r="E48" s="47"/>
      <c r="F48" s="47"/>
    </row>
    <row r="49" spans="1:6" s="40" customFormat="1" x14ac:dyDescent="0.25">
      <c r="A49" s="45" t="s">
        <v>105</v>
      </c>
      <c r="B49" s="45"/>
      <c r="C49" s="46"/>
      <c r="D49" s="46"/>
      <c r="E49" s="46"/>
      <c r="F49" s="46"/>
    </row>
    <row r="50" spans="1:6" s="40" customFormat="1" x14ac:dyDescent="0.25">
      <c r="A50" s="45" t="s">
        <v>106</v>
      </c>
      <c r="B50" s="45"/>
      <c r="C50" s="46"/>
      <c r="D50" s="46"/>
      <c r="E50" s="46"/>
      <c r="F50" s="46"/>
    </row>
    <row r="51" spans="1:6" s="40" customFormat="1" x14ac:dyDescent="0.25">
      <c r="A51" s="45" t="s">
        <v>107</v>
      </c>
      <c r="B51" s="45"/>
      <c r="C51" s="46"/>
      <c r="D51" s="46"/>
      <c r="E51" s="46"/>
      <c r="F51" s="46"/>
    </row>
    <row r="52" spans="1:6" s="40" customFormat="1" x14ac:dyDescent="0.25">
      <c r="A52" s="45" t="s">
        <v>108</v>
      </c>
      <c r="B52" s="45"/>
      <c r="C52" s="46"/>
      <c r="D52" s="46"/>
      <c r="E52" s="46"/>
      <c r="F52" s="46"/>
    </row>
    <row r="53" spans="1:6" s="40" customFormat="1" x14ac:dyDescent="0.25">
      <c r="A53" s="45" t="s">
        <v>109</v>
      </c>
      <c r="B53" s="45"/>
      <c r="C53" s="46"/>
      <c r="D53" s="46"/>
      <c r="E53" s="46"/>
      <c r="F53" s="46"/>
    </row>
    <row r="54" spans="1:6" s="40" customFormat="1" x14ac:dyDescent="0.25">
      <c r="A54" s="45" t="s">
        <v>110</v>
      </c>
      <c r="B54" s="45"/>
      <c r="C54" s="46"/>
      <c r="D54" s="46"/>
      <c r="E54" s="46"/>
      <c r="F54" s="46"/>
    </row>
    <row r="55" spans="1:6" s="40" customFormat="1" ht="38.25" x14ac:dyDescent="0.25">
      <c r="A55" s="45" t="s">
        <v>111</v>
      </c>
      <c r="B55" s="45"/>
      <c r="C55" s="46"/>
      <c r="D55" s="46"/>
      <c r="E55" s="46"/>
      <c r="F55" s="46"/>
    </row>
    <row r="56" spans="1:6" s="40" customFormat="1" x14ac:dyDescent="0.25">
      <c r="A56" s="45" t="s">
        <v>112</v>
      </c>
      <c r="B56" s="45"/>
      <c r="C56" s="46"/>
      <c r="D56" s="46"/>
      <c r="E56" s="46"/>
      <c r="F56" s="46"/>
    </row>
    <row r="57" spans="1:6" s="40" customFormat="1" ht="25.5" x14ac:dyDescent="0.25">
      <c r="A57" s="45" t="s">
        <v>113</v>
      </c>
      <c r="B57" s="45"/>
      <c r="C57" s="46"/>
      <c r="D57" s="46"/>
      <c r="E57" s="46"/>
      <c r="F57" s="46"/>
    </row>
    <row r="58" spans="1:6" x14ac:dyDescent="0.25">
      <c r="A58" s="48" t="s">
        <v>37</v>
      </c>
      <c r="B58" s="48"/>
      <c r="C58" s="46"/>
      <c r="D58" s="46"/>
      <c r="E58" s="46"/>
      <c r="F58" s="46"/>
    </row>
  </sheetData>
  <mergeCells count="4">
    <mergeCell ref="A7:F7"/>
    <mergeCell ref="A5:F5"/>
    <mergeCell ref="A3:F3"/>
    <mergeCell ref="A1:F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abSelected="1" topLeftCell="A70" workbookViewId="0">
      <selection activeCell="M86" sqref="M8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21.28515625" customWidth="1"/>
    <col min="6" max="7" width="25.28515625" customWidth="1"/>
    <col min="8" max="8" width="22.7109375" customWidth="1"/>
    <col min="9" max="9" width="22.140625" customWidth="1"/>
  </cols>
  <sheetData>
    <row r="1" spans="1:9" ht="42" customHeight="1" x14ac:dyDescent="0.25">
      <c r="A1" s="168" t="s">
        <v>181</v>
      </c>
      <c r="B1" s="168"/>
      <c r="C1" s="168"/>
      <c r="D1" s="168"/>
      <c r="E1" s="168"/>
      <c r="F1" s="168"/>
      <c r="G1" s="168"/>
      <c r="H1" s="168"/>
      <c r="I1" s="168"/>
    </row>
    <row r="2" spans="1:9" ht="18" x14ac:dyDescent="0.25">
      <c r="A2" s="4"/>
      <c r="B2" s="4"/>
      <c r="C2" s="4"/>
      <c r="D2" s="4"/>
      <c r="E2" s="22"/>
      <c r="F2" s="4"/>
      <c r="G2" s="4"/>
      <c r="H2" s="5"/>
      <c r="I2" s="5"/>
    </row>
    <row r="3" spans="1:9" ht="18" customHeight="1" x14ac:dyDescent="0.25">
      <c r="A3" s="168" t="s">
        <v>26</v>
      </c>
      <c r="B3" s="168"/>
      <c r="C3" s="168"/>
      <c r="D3" s="168"/>
      <c r="E3" s="168"/>
      <c r="F3" s="168"/>
      <c r="G3" s="168"/>
      <c r="H3" s="168"/>
      <c r="I3" s="168"/>
    </row>
    <row r="4" spans="1:9" ht="18" x14ac:dyDescent="0.25">
      <c r="A4" s="4"/>
      <c r="B4" s="4"/>
      <c r="C4" s="4"/>
      <c r="D4" s="4"/>
      <c r="E4" s="22"/>
      <c r="F4" s="4"/>
      <c r="G4" s="4"/>
      <c r="H4" s="5"/>
      <c r="I4" s="5"/>
    </row>
    <row r="5" spans="1:9" ht="25.5" x14ac:dyDescent="0.25">
      <c r="A5" s="182" t="s">
        <v>28</v>
      </c>
      <c r="B5" s="212"/>
      <c r="C5" s="213"/>
      <c r="D5" s="17" t="s">
        <v>29</v>
      </c>
      <c r="E5" s="18" t="s">
        <v>128</v>
      </c>
      <c r="F5" s="18" t="s">
        <v>129</v>
      </c>
      <c r="G5" s="18" t="s">
        <v>130</v>
      </c>
      <c r="H5" s="18" t="s">
        <v>114</v>
      </c>
      <c r="I5" s="18" t="s">
        <v>131</v>
      </c>
    </row>
    <row r="6" spans="1:9" ht="25.5" x14ac:dyDescent="0.25">
      <c r="A6" s="200" t="s">
        <v>134</v>
      </c>
      <c r="B6" s="201"/>
      <c r="C6" s="202"/>
      <c r="D6" s="93" t="s">
        <v>135</v>
      </c>
      <c r="E6" s="94">
        <f>E7+E26+E30+E37+E46+E41</f>
        <v>64152.299999999996</v>
      </c>
      <c r="F6" s="95">
        <f>F26+F7+F30+F37+F41+F46</f>
        <v>70410.98000000001</v>
      </c>
      <c r="G6" s="95">
        <f>G26+G7+G30+G41+G46</f>
        <v>108603.56</v>
      </c>
      <c r="H6" s="95">
        <f>H26+H7+H30+H46</f>
        <v>70410.959999999992</v>
      </c>
      <c r="I6" s="95">
        <f>I26+I7+I30+I46</f>
        <v>70410.959999999992</v>
      </c>
    </row>
    <row r="7" spans="1:9" ht="32.25" customHeight="1" x14ac:dyDescent="0.25">
      <c r="A7" s="194" t="s">
        <v>136</v>
      </c>
      <c r="B7" s="195"/>
      <c r="C7" s="196"/>
      <c r="D7" s="63" t="s">
        <v>137</v>
      </c>
      <c r="E7" s="96">
        <f>E8+E14+E20+E23+E11</f>
        <v>46434.259999999995</v>
      </c>
      <c r="F7" s="97">
        <f>F8+F14+F20+F23</f>
        <v>57600</v>
      </c>
      <c r="G7" s="97">
        <f>G8+G14+G20+G23</f>
        <v>56900</v>
      </c>
      <c r="H7" s="97">
        <f>H8+H14+H20+H23</f>
        <v>57600</v>
      </c>
      <c r="I7" s="97">
        <f t="shared" ref="I7" si="0">I8+I14+I20+I23</f>
        <v>57600</v>
      </c>
    </row>
    <row r="8" spans="1:9" ht="14.45" customHeight="1" x14ac:dyDescent="0.25">
      <c r="A8" s="188" t="s">
        <v>138</v>
      </c>
      <c r="B8" s="189"/>
      <c r="C8" s="190"/>
      <c r="D8" s="64" t="s">
        <v>13</v>
      </c>
      <c r="E8" s="98">
        <f>E9</f>
        <v>0</v>
      </c>
      <c r="F8" s="75">
        <f>F9</f>
        <v>0</v>
      </c>
      <c r="G8" s="75">
        <f>G9</f>
        <v>0</v>
      </c>
      <c r="H8" s="75">
        <v>0</v>
      </c>
      <c r="I8" s="75">
        <v>0</v>
      </c>
    </row>
    <row r="9" spans="1:9" x14ac:dyDescent="0.25">
      <c r="A9" s="191">
        <v>3</v>
      </c>
      <c r="B9" s="192"/>
      <c r="C9" s="193"/>
      <c r="D9" s="65" t="s">
        <v>17</v>
      </c>
      <c r="E9" s="100">
        <f>E10</f>
        <v>0</v>
      </c>
      <c r="F9" s="69">
        <v>0</v>
      </c>
      <c r="G9" s="69">
        <f t="shared" ref="G9:I9" si="1">G10</f>
        <v>0</v>
      </c>
      <c r="H9" s="69">
        <f t="shared" si="1"/>
        <v>0</v>
      </c>
      <c r="I9" s="69">
        <f t="shared" si="1"/>
        <v>0</v>
      </c>
    </row>
    <row r="10" spans="1:9" x14ac:dyDescent="0.25">
      <c r="A10" s="185">
        <v>32</v>
      </c>
      <c r="B10" s="186"/>
      <c r="C10" s="187"/>
      <c r="D10" s="65" t="s">
        <v>30</v>
      </c>
      <c r="E10" s="100">
        <v>0</v>
      </c>
      <c r="F10" s="69">
        <v>0</v>
      </c>
      <c r="G10" s="69">
        <v>0</v>
      </c>
      <c r="H10" s="69">
        <v>0</v>
      </c>
      <c r="I10" s="69">
        <v>0</v>
      </c>
    </row>
    <row r="11" spans="1:9" x14ac:dyDescent="0.25">
      <c r="A11" s="188" t="s">
        <v>173</v>
      </c>
      <c r="B11" s="189"/>
      <c r="C11" s="190"/>
      <c r="D11" s="127" t="s">
        <v>172</v>
      </c>
      <c r="E11" s="100">
        <f>E12</f>
        <v>50</v>
      </c>
      <c r="F11" s="100">
        <f t="shared" ref="F11:I12" si="2">F12</f>
        <v>0</v>
      </c>
      <c r="G11" s="100">
        <f t="shared" si="2"/>
        <v>0</v>
      </c>
      <c r="H11" s="100">
        <f t="shared" si="2"/>
        <v>0</v>
      </c>
      <c r="I11" s="100">
        <f t="shared" si="2"/>
        <v>0</v>
      </c>
    </row>
    <row r="12" spans="1:9" x14ac:dyDescent="0.25">
      <c r="A12" s="125">
        <v>3</v>
      </c>
      <c r="B12" s="126"/>
      <c r="C12" s="127"/>
      <c r="D12" s="124" t="s">
        <v>17</v>
      </c>
      <c r="E12" s="100">
        <f>E13</f>
        <v>50</v>
      </c>
      <c r="F12" s="100">
        <f t="shared" si="2"/>
        <v>0</v>
      </c>
      <c r="G12" s="100">
        <f t="shared" si="2"/>
        <v>0</v>
      </c>
      <c r="H12" s="100">
        <f t="shared" si="2"/>
        <v>0</v>
      </c>
      <c r="I12" s="100">
        <f t="shared" si="2"/>
        <v>0</v>
      </c>
    </row>
    <row r="13" spans="1:9" x14ac:dyDescent="0.25">
      <c r="A13" s="119">
        <v>32</v>
      </c>
      <c r="B13" s="120"/>
      <c r="C13" s="121"/>
      <c r="D13" s="124" t="s">
        <v>30</v>
      </c>
      <c r="E13" s="100">
        <v>50</v>
      </c>
      <c r="F13" s="69">
        <v>0</v>
      </c>
      <c r="G13" s="69">
        <v>0</v>
      </c>
      <c r="H13" s="69">
        <v>0</v>
      </c>
      <c r="I13" s="69">
        <v>0</v>
      </c>
    </row>
    <row r="14" spans="1:9" x14ac:dyDescent="0.25">
      <c r="A14" s="188" t="s">
        <v>139</v>
      </c>
      <c r="B14" s="189"/>
      <c r="C14" s="190"/>
      <c r="D14" s="64" t="s">
        <v>140</v>
      </c>
      <c r="E14" s="98">
        <f>E15</f>
        <v>37184.81</v>
      </c>
      <c r="F14" s="39">
        <f>F15</f>
        <v>49100</v>
      </c>
      <c r="G14" s="39">
        <f t="shared" ref="G14:I14" si="3">G15</f>
        <v>49100</v>
      </c>
      <c r="H14" s="39">
        <f t="shared" si="3"/>
        <v>49100</v>
      </c>
      <c r="I14" s="39">
        <f t="shared" si="3"/>
        <v>49100</v>
      </c>
    </row>
    <row r="15" spans="1:9" ht="14.45" customHeight="1" x14ac:dyDescent="0.25">
      <c r="A15" s="191">
        <v>3</v>
      </c>
      <c r="B15" s="192"/>
      <c r="C15" s="193"/>
      <c r="D15" s="65" t="s">
        <v>17</v>
      </c>
      <c r="E15" s="100">
        <f>E16+E17+E18+E19</f>
        <v>37184.81</v>
      </c>
      <c r="F15" s="8">
        <f>SUM(F16:F19)</f>
        <v>49100</v>
      </c>
      <c r="G15" s="8">
        <f>SUM(G16:G19)</f>
        <v>49100</v>
      </c>
      <c r="H15" s="8">
        <f>H16+H17+H18+H19</f>
        <v>49100</v>
      </c>
      <c r="I15" s="8">
        <f t="shared" ref="I15" si="4">I16+I17+I18+I19</f>
        <v>49100</v>
      </c>
    </row>
    <row r="16" spans="1:9" ht="14.25" customHeight="1" x14ac:dyDescent="0.25">
      <c r="A16" s="185">
        <v>31</v>
      </c>
      <c r="B16" s="186"/>
      <c r="C16" s="187"/>
      <c r="D16" s="65" t="s">
        <v>18</v>
      </c>
      <c r="E16" s="100">
        <v>673</v>
      </c>
      <c r="F16" s="8">
        <v>1000</v>
      </c>
      <c r="G16" s="8">
        <v>1000</v>
      </c>
      <c r="H16" s="8">
        <v>1000</v>
      </c>
      <c r="I16" s="8">
        <v>1000</v>
      </c>
    </row>
    <row r="17" spans="1:16" ht="15" customHeight="1" x14ac:dyDescent="0.25">
      <c r="A17" s="185">
        <v>32</v>
      </c>
      <c r="B17" s="186"/>
      <c r="C17" s="187"/>
      <c r="D17" s="65" t="s">
        <v>30</v>
      </c>
      <c r="E17" s="100">
        <v>36459.81</v>
      </c>
      <c r="F17" s="8">
        <v>43000</v>
      </c>
      <c r="G17" s="8">
        <v>43000</v>
      </c>
      <c r="H17" s="8">
        <v>43000</v>
      </c>
      <c r="I17" s="8">
        <v>43000</v>
      </c>
    </row>
    <row r="18" spans="1:16" x14ac:dyDescent="0.25">
      <c r="A18" s="66">
        <v>34</v>
      </c>
      <c r="B18" s="67"/>
      <c r="C18" s="68"/>
      <c r="D18" s="65" t="s">
        <v>62</v>
      </c>
      <c r="E18" s="100">
        <v>52</v>
      </c>
      <c r="F18" s="8">
        <v>100</v>
      </c>
      <c r="G18" s="8">
        <v>100</v>
      </c>
      <c r="H18" s="8">
        <v>100</v>
      </c>
      <c r="I18" s="8">
        <v>100</v>
      </c>
    </row>
    <row r="19" spans="1:16" x14ac:dyDescent="0.25">
      <c r="A19" s="66">
        <v>38</v>
      </c>
      <c r="B19" s="67"/>
      <c r="C19" s="68"/>
      <c r="D19" s="65" t="s">
        <v>63</v>
      </c>
      <c r="E19" s="100">
        <v>0</v>
      </c>
      <c r="F19" s="8">
        <v>5000</v>
      </c>
      <c r="G19" s="8">
        <v>5000</v>
      </c>
      <c r="H19" s="8">
        <v>5000</v>
      </c>
      <c r="I19" s="8">
        <v>5000</v>
      </c>
    </row>
    <row r="20" spans="1:16" ht="15" customHeight="1" x14ac:dyDescent="0.25">
      <c r="A20" s="188" t="s">
        <v>141</v>
      </c>
      <c r="B20" s="189"/>
      <c r="C20" s="190"/>
      <c r="D20" s="64" t="s">
        <v>142</v>
      </c>
      <c r="E20" s="98">
        <f>E21</f>
        <v>150</v>
      </c>
      <c r="F20" s="39">
        <f>F21</f>
        <v>6000</v>
      </c>
      <c r="G20" s="39">
        <f>G21</f>
        <v>3000</v>
      </c>
      <c r="H20" s="39">
        <f>H21</f>
        <v>6000</v>
      </c>
      <c r="I20" s="39">
        <f t="shared" ref="I20" si="5">I21</f>
        <v>6000</v>
      </c>
      <c r="P20" t="s">
        <v>133</v>
      </c>
    </row>
    <row r="21" spans="1:16" x14ac:dyDescent="0.25">
      <c r="A21" s="191">
        <v>3</v>
      </c>
      <c r="B21" s="192"/>
      <c r="C21" s="193"/>
      <c r="D21" s="65" t="s">
        <v>17</v>
      </c>
      <c r="E21" s="100">
        <f>E22</f>
        <v>150</v>
      </c>
      <c r="F21" s="8">
        <f>F22</f>
        <v>6000</v>
      </c>
      <c r="G21" s="8">
        <f>G22</f>
        <v>3000</v>
      </c>
      <c r="H21" s="8">
        <f t="shared" ref="H21:I21" si="6">H22</f>
        <v>6000</v>
      </c>
      <c r="I21" s="8">
        <f t="shared" si="6"/>
        <v>6000</v>
      </c>
    </row>
    <row r="22" spans="1:16" x14ac:dyDescent="0.25">
      <c r="A22" s="185">
        <v>32</v>
      </c>
      <c r="B22" s="186"/>
      <c r="C22" s="187"/>
      <c r="D22" s="65" t="s">
        <v>30</v>
      </c>
      <c r="E22" s="100">
        <v>150</v>
      </c>
      <c r="F22" s="8">
        <v>6000</v>
      </c>
      <c r="G22" s="8">
        <v>3000</v>
      </c>
      <c r="H22" s="8">
        <v>6000</v>
      </c>
      <c r="I22" s="8">
        <v>6000</v>
      </c>
    </row>
    <row r="23" spans="1:16" x14ac:dyDescent="0.25">
      <c r="A23" s="188" t="s">
        <v>143</v>
      </c>
      <c r="B23" s="189"/>
      <c r="C23" s="190"/>
      <c r="D23" s="64" t="s">
        <v>144</v>
      </c>
      <c r="E23" s="98">
        <f t="shared" ref="E23:I24" si="7">E24</f>
        <v>9049.4500000000007</v>
      </c>
      <c r="F23" s="39">
        <f t="shared" si="7"/>
        <v>2500</v>
      </c>
      <c r="G23" s="39">
        <f t="shared" si="7"/>
        <v>4800</v>
      </c>
      <c r="H23" s="39">
        <f t="shared" si="7"/>
        <v>2500</v>
      </c>
      <c r="I23" s="39">
        <f t="shared" si="7"/>
        <v>2500</v>
      </c>
    </row>
    <row r="24" spans="1:16" x14ac:dyDescent="0.25">
      <c r="A24" s="191">
        <v>3</v>
      </c>
      <c r="B24" s="192"/>
      <c r="C24" s="193"/>
      <c r="D24" s="65" t="s">
        <v>17</v>
      </c>
      <c r="E24" s="100">
        <f t="shared" si="7"/>
        <v>9049.4500000000007</v>
      </c>
      <c r="F24" s="8">
        <f t="shared" si="7"/>
        <v>2500</v>
      </c>
      <c r="G24" s="8">
        <f t="shared" si="7"/>
        <v>4800</v>
      </c>
      <c r="H24" s="8">
        <f t="shared" si="7"/>
        <v>2500</v>
      </c>
      <c r="I24" s="8">
        <f t="shared" si="7"/>
        <v>2500</v>
      </c>
    </row>
    <row r="25" spans="1:16" x14ac:dyDescent="0.25">
      <c r="A25" s="185">
        <v>32</v>
      </c>
      <c r="B25" s="186"/>
      <c r="C25" s="187"/>
      <c r="D25" s="65" t="s">
        <v>30</v>
      </c>
      <c r="E25" s="100">
        <v>9049.4500000000007</v>
      </c>
      <c r="F25" s="8">
        <v>2500</v>
      </c>
      <c r="G25" s="8">
        <v>4800</v>
      </c>
      <c r="H25" s="8">
        <v>2500</v>
      </c>
      <c r="I25" s="8">
        <v>2500</v>
      </c>
    </row>
    <row r="26" spans="1:16" x14ac:dyDescent="0.25">
      <c r="A26" s="194" t="s">
        <v>145</v>
      </c>
      <c r="B26" s="195"/>
      <c r="C26" s="196"/>
      <c r="D26" s="63" t="s">
        <v>146</v>
      </c>
      <c r="E26" s="96">
        <f>E27</f>
        <v>729.96</v>
      </c>
      <c r="F26" s="101">
        <f>F27</f>
        <v>729.98</v>
      </c>
      <c r="G26" s="101">
        <f>G27</f>
        <v>729.96</v>
      </c>
      <c r="H26" s="101">
        <f t="shared" ref="H26:I27" si="8">H27</f>
        <v>729.96</v>
      </c>
      <c r="I26" s="101">
        <f t="shared" si="8"/>
        <v>729.96</v>
      </c>
    </row>
    <row r="27" spans="1:16" x14ac:dyDescent="0.25">
      <c r="A27" s="188" t="s">
        <v>138</v>
      </c>
      <c r="B27" s="189"/>
      <c r="C27" s="190"/>
      <c r="D27" s="64" t="s">
        <v>13</v>
      </c>
      <c r="E27" s="98">
        <f>E28</f>
        <v>729.96</v>
      </c>
      <c r="F27" s="75">
        <v>729.98</v>
      </c>
      <c r="G27" s="75">
        <f>G28</f>
        <v>729.96</v>
      </c>
      <c r="H27" s="99">
        <f t="shared" si="8"/>
        <v>729.96</v>
      </c>
      <c r="I27" s="99">
        <f t="shared" si="8"/>
        <v>729.96</v>
      </c>
    </row>
    <row r="28" spans="1:16" x14ac:dyDescent="0.25">
      <c r="A28" s="191">
        <v>3</v>
      </c>
      <c r="B28" s="192"/>
      <c r="C28" s="193"/>
      <c r="D28" s="65" t="s">
        <v>17</v>
      </c>
      <c r="E28" s="100">
        <f>E29</f>
        <v>729.96</v>
      </c>
      <c r="F28" s="69">
        <v>729.98</v>
      </c>
      <c r="G28" s="69">
        <f>G29</f>
        <v>729.96</v>
      </c>
      <c r="H28" s="69">
        <f>H29</f>
        <v>729.96</v>
      </c>
      <c r="I28" s="69">
        <f>I29</f>
        <v>729.96</v>
      </c>
    </row>
    <row r="29" spans="1:16" x14ac:dyDescent="0.25">
      <c r="A29" s="185">
        <v>31</v>
      </c>
      <c r="B29" s="186"/>
      <c r="C29" s="187"/>
      <c r="D29" s="65" t="s">
        <v>18</v>
      </c>
      <c r="E29" s="100">
        <v>729.96</v>
      </c>
      <c r="F29" s="69">
        <v>729.98</v>
      </c>
      <c r="G29" s="69">
        <v>729.96</v>
      </c>
      <c r="H29" s="69">
        <v>729.96</v>
      </c>
      <c r="I29" s="69">
        <v>729.96</v>
      </c>
    </row>
    <row r="30" spans="1:16" ht="25.5" x14ac:dyDescent="0.25">
      <c r="A30" s="206" t="s">
        <v>147</v>
      </c>
      <c r="B30" s="207"/>
      <c r="C30" s="208"/>
      <c r="D30" s="63" t="s">
        <v>148</v>
      </c>
      <c r="E30" s="96">
        <f>E31+E34</f>
        <v>80.680000000000007</v>
      </c>
      <c r="F30" s="101">
        <f t="shared" ref="E30:I47" si="9">F31</f>
        <v>81</v>
      </c>
      <c r="G30" s="101">
        <f t="shared" si="9"/>
        <v>81</v>
      </c>
      <c r="H30" s="101">
        <f t="shared" si="9"/>
        <v>81</v>
      </c>
      <c r="I30" s="101">
        <f t="shared" si="9"/>
        <v>81</v>
      </c>
    </row>
    <row r="31" spans="1:16" x14ac:dyDescent="0.25">
      <c r="A31" s="188" t="s">
        <v>141</v>
      </c>
      <c r="B31" s="189"/>
      <c r="C31" s="190"/>
      <c r="D31" s="64" t="s">
        <v>142</v>
      </c>
      <c r="E31" s="98">
        <f t="shared" si="9"/>
        <v>76.5</v>
      </c>
      <c r="F31" s="75">
        <f t="shared" si="9"/>
        <v>81</v>
      </c>
      <c r="G31" s="75">
        <f t="shared" si="9"/>
        <v>81</v>
      </c>
      <c r="H31" s="75">
        <f t="shared" si="9"/>
        <v>81</v>
      </c>
      <c r="I31" s="75">
        <f t="shared" si="9"/>
        <v>81</v>
      </c>
    </row>
    <row r="32" spans="1:16" x14ac:dyDescent="0.25">
      <c r="A32" s="66">
        <v>3</v>
      </c>
      <c r="B32" s="67"/>
      <c r="C32" s="68"/>
      <c r="D32" s="65" t="s">
        <v>17</v>
      </c>
      <c r="E32" s="100">
        <f>E33</f>
        <v>76.5</v>
      </c>
      <c r="F32" s="69">
        <f>F33</f>
        <v>81</v>
      </c>
      <c r="G32" s="69">
        <f>G33</f>
        <v>81</v>
      </c>
      <c r="H32" s="69">
        <f>H33</f>
        <v>81</v>
      </c>
      <c r="I32" s="69">
        <f>I33</f>
        <v>81</v>
      </c>
    </row>
    <row r="33" spans="1:9" x14ac:dyDescent="0.25">
      <c r="A33" s="66">
        <v>38</v>
      </c>
      <c r="B33" s="67"/>
      <c r="C33" s="68"/>
      <c r="D33" s="65" t="s">
        <v>63</v>
      </c>
      <c r="E33" s="100">
        <v>76.5</v>
      </c>
      <c r="F33" s="69">
        <v>81</v>
      </c>
      <c r="G33" s="69">
        <v>81</v>
      </c>
      <c r="H33" s="69">
        <v>81</v>
      </c>
      <c r="I33" s="69">
        <v>81</v>
      </c>
    </row>
    <row r="34" spans="1:9" x14ac:dyDescent="0.25">
      <c r="A34" s="209" t="s">
        <v>161</v>
      </c>
      <c r="B34" s="210"/>
      <c r="C34" s="211"/>
      <c r="D34" s="153" t="s">
        <v>162</v>
      </c>
      <c r="E34" s="139">
        <f t="shared" ref="E34:G35" si="10">E35</f>
        <v>4.18</v>
      </c>
      <c r="F34" s="139">
        <f t="shared" si="10"/>
        <v>0</v>
      </c>
      <c r="G34" s="139">
        <f t="shared" si="10"/>
        <v>0</v>
      </c>
      <c r="H34" s="139">
        <f>H35</f>
        <v>0</v>
      </c>
      <c r="I34" s="139">
        <f>I35</f>
        <v>0</v>
      </c>
    </row>
    <row r="35" spans="1:9" x14ac:dyDescent="0.25">
      <c r="A35" s="191">
        <v>3</v>
      </c>
      <c r="B35" s="192"/>
      <c r="C35" s="193"/>
      <c r="D35" s="133" t="s">
        <v>17</v>
      </c>
      <c r="E35" s="134">
        <f t="shared" si="10"/>
        <v>4.18</v>
      </c>
      <c r="F35" s="134">
        <f t="shared" si="10"/>
        <v>0</v>
      </c>
      <c r="G35" s="134">
        <f t="shared" si="10"/>
        <v>0</v>
      </c>
      <c r="H35" s="134">
        <f>H36</f>
        <v>0</v>
      </c>
      <c r="I35" s="134">
        <f>I36</f>
        <v>0</v>
      </c>
    </row>
    <row r="36" spans="1:9" x14ac:dyDescent="0.25">
      <c r="A36" s="122"/>
      <c r="B36" s="123">
        <v>38</v>
      </c>
      <c r="C36" s="124"/>
      <c r="D36" s="133" t="s">
        <v>63</v>
      </c>
      <c r="E36" s="134">
        <v>4.18</v>
      </c>
      <c r="F36" s="134">
        <v>0</v>
      </c>
      <c r="G36" s="134">
        <v>0</v>
      </c>
      <c r="H36" s="134">
        <v>0</v>
      </c>
      <c r="I36" s="134">
        <v>0</v>
      </c>
    </row>
    <row r="37" spans="1:9" x14ac:dyDescent="0.25">
      <c r="A37" s="206" t="s">
        <v>149</v>
      </c>
      <c r="B37" s="207"/>
      <c r="C37" s="208"/>
      <c r="D37" s="63" t="s">
        <v>150</v>
      </c>
      <c r="E37" s="96">
        <f>E38</f>
        <v>200</v>
      </c>
      <c r="F37" s="102">
        <f t="shared" ref="F37:I39" si="11">F38</f>
        <v>0</v>
      </c>
      <c r="G37" s="102">
        <f t="shared" si="11"/>
        <v>0</v>
      </c>
      <c r="H37" s="102">
        <f t="shared" si="11"/>
        <v>0</v>
      </c>
      <c r="I37" s="102">
        <f t="shared" si="11"/>
        <v>0</v>
      </c>
    </row>
    <row r="38" spans="1:9" x14ac:dyDescent="0.25">
      <c r="A38" s="188" t="s">
        <v>138</v>
      </c>
      <c r="B38" s="189"/>
      <c r="C38" s="190"/>
      <c r="D38" s="64" t="s">
        <v>13</v>
      </c>
      <c r="E38" s="100">
        <f>E39</f>
        <v>200</v>
      </c>
      <c r="F38" s="103">
        <f t="shared" si="11"/>
        <v>0</v>
      </c>
      <c r="G38" s="103">
        <f t="shared" si="11"/>
        <v>0</v>
      </c>
      <c r="H38" s="103">
        <f t="shared" si="11"/>
        <v>0</v>
      </c>
      <c r="I38" s="103">
        <f t="shared" si="11"/>
        <v>0</v>
      </c>
    </row>
    <row r="39" spans="1:9" x14ac:dyDescent="0.25">
      <c r="A39" s="66">
        <v>3</v>
      </c>
      <c r="B39" s="67"/>
      <c r="C39" s="68"/>
      <c r="D39" s="65" t="s">
        <v>17</v>
      </c>
      <c r="E39" s="100">
        <f>E40</f>
        <v>200</v>
      </c>
      <c r="F39" s="103">
        <f t="shared" si="11"/>
        <v>0</v>
      </c>
      <c r="G39" s="103">
        <f t="shared" si="11"/>
        <v>0</v>
      </c>
      <c r="H39" s="103">
        <f t="shared" si="11"/>
        <v>0</v>
      </c>
      <c r="I39" s="103">
        <f t="shared" si="11"/>
        <v>0</v>
      </c>
    </row>
    <row r="40" spans="1:9" x14ac:dyDescent="0.25">
      <c r="A40" s="66">
        <v>32</v>
      </c>
      <c r="B40" s="67"/>
      <c r="C40" s="68"/>
      <c r="D40" s="65" t="s">
        <v>30</v>
      </c>
      <c r="E40" s="100">
        <v>200</v>
      </c>
      <c r="F40" s="103">
        <v>0</v>
      </c>
      <c r="G40" s="103">
        <v>0</v>
      </c>
      <c r="H40" s="103">
        <v>0</v>
      </c>
      <c r="I40" s="103">
        <v>0</v>
      </c>
    </row>
    <row r="41" spans="1:9" ht="25.5" x14ac:dyDescent="0.25">
      <c r="A41" s="203" t="s">
        <v>151</v>
      </c>
      <c r="B41" s="204"/>
      <c r="C41" s="205"/>
      <c r="D41" s="104" t="s">
        <v>170</v>
      </c>
      <c r="E41" s="105">
        <f>E42</f>
        <v>7600</v>
      </c>
      <c r="F41" s="105">
        <f t="shared" ref="F41:I42" si="12">F42</f>
        <v>0</v>
      </c>
      <c r="G41" s="105">
        <f t="shared" si="12"/>
        <v>0</v>
      </c>
      <c r="H41" s="105">
        <f t="shared" si="12"/>
        <v>0</v>
      </c>
      <c r="I41" s="105">
        <f t="shared" si="12"/>
        <v>0</v>
      </c>
    </row>
    <row r="42" spans="1:9" x14ac:dyDescent="0.25">
      <c r="A42" s="188" t="s">
        <v>141</v>
      </c>
      <c r="B42" s="189"/>
      <c r="C42" s="190"/>
      <c r="D42" s="64" t="s">
        <v>152</v>
      </c>
      <c r="E42" s="98">
        <f>E43</f>
        <v>7600</v>
      </c>
      <c r="F42" s="98">
        <f t="shared" si="12"/>
        <v>0</v>
      </c>
      <c r="G42" s="98">
        <f t="shared" si="12"/>
        <v>0</v>
      </c>
      <c r="H42" s="98">
        <f t="shared" si="12"/>
        <v>0</v>
      </c>
      <c r="I42" s="98">
        <f t="shared" si="12"/>
        <v>0</v>
      </c>
    </row>
    <row r="43" spans="1:9" x14ac:dyDescent="0.25">
      <c r="A43" s="66">
        <v>3</v>
      </c>
      <c r="B43" s="67"/>
      <c r="C43" s="68"/>
      <c r="D43" s="65" t="s">
        <v>17</v>
      </c>
      <c r="E43" s="100">
        <f>E44+E45</f>
        <v>7600</v>
      </c>
      <c r="F43" s="100">
        <f t="shared" ref="F43:I43" si="13">F44+F45</f>
        <v>0</v>
      </c>
      <c r="G43" s="100">
        <f t="shared" si="13"/>
        <v>0</v>
      </c>
      <c r="H43" s="100">
        <f t="shared" si="13"/>
        <v>0</v>
      </c>
      <c r="I43" s="100">
        <f t="shared" si="13"/>
        <v>0</v>
      </c>
    </row>
    <row r="44" spans="1:9" x14ac:dyDescent="0.25">
      <c r="A44" s="66">
        <v>31</v>
      </c>
      <c r="B44" s="67"/>
      <c r="C44" s="68"/>
      <c r="D44" s="65" t="s">
        <v>18</v>
      </c>
      <c r="E44" s="100">
        <v>0</v>
      </c>
      <c r="F44" s="103">
        <v>0</v>
      </c>
      <c r="G44" s="103">
        <v>0</v>
      </c>
      <c r="H44" s="103">
        <v>0</v>
      </c>
      <c r="I44" s="103">
        <v>0</v>
      </c>
    </row>
    <row r="45" spans="1:9" x14ac:dyDescent="0.25">
      <c r="A45" s="66">
        <v>32</v>
      </c>
      <c r="B45" s="67"/>
      <c r="C45" s="68"/>
      <c r="D45" s="65" t="s">
        <v>30</v>
      </c>
      <c r="E45" s="100">
        <v>7600</v>
      </c>
      <c r="F45" s="103">
        <v>0</v>
      </c>
      <c r="G45" s="103">
        <v>0</v>
      </c>
      <c r="H45" s="103">
        <v>0</v>
      </c>
      <c r="I45" s="103">
        <v>0</v>
      </c>
    </row>
    <row r="46" spans="1:9" x14ac:dyDescent="0.25">
      <c r="A46" s="206" t="s">
        <v>153</v>
      </c>
      <c r="B46" s="207"/>
      <c r="C46" s="208"/>
      <c r="D46" s="63" t="s">
        <v>154</v>
      </c>
      <c r="E46" s="96">
        <f>E47</f>
        <v>9107.4</v>
      </c>
      <c r="F46" s="101">
        <f>F47</f>
        <v>12000</v>
      </c>
      <c r="G46" s="101">
        <f t="shared" si="9"/>
        <v>50892.6</v>
      </c>
      <c r="H46" s="101">
        <f t="shared" si="9"/>
        <v>12000</v>
      </c>
      <c r="I46" s="101">
        <f t="shared" si="9"/>
        <v>12000</v>
      </c>
    </row>
    <row r="47" spans="1:9" x14ac:dyDescent="0.25">
      <c r="A47" s="188" t="s">
        <v>155</v>
      </c>
      <c r="B47" s="189"/>
      <c r="C47" s="190"/>
      <c r="D47" s="64" t="s">
        <v>156</v>
      </c>
      <c r="E47" s="98">
        <f>E48</f>
        <v>9107.4</v>
      </c>
      <c r="F47" s="75">
        <f>F48</f>
        <v>12000</v>
      </c>
      <c r="G47" s="106">
        <f t="shared" si="9"/>
        <v>50892.6</v>
      </c>
      <c r="H47" s="75">
        <f t="shared" si="9"/>
        <v>12000</v>
      </c>
      <c r="I47" s="75">
        <f t="shared" si="9"/>
        <v>12000</v>
      </c>
    </row>
    <row r="48" spans="1:9" x14ac:dyDescent="0.25">
      <c r="A48" s="66">
        <v>3</v>
      </c>
      <c r="B48" s="67"/>
      <c r="C48" s="68"/>
      <c r="D48" s="65" t="s">
        <v>17</v>
      </c>
      <c r="E48" s="100">
        <f>E49+E50</f>
        <v>9107.4</v>
      </c>
      <c r="F48" s="69">
        <f>F49+F50</f>
        <v>12000</v>
      </c>
      <c r="G48" s="107">
        <f t="shared" ref="G48:I48" si="14">G49+G50</f>
        <v>50892.6</v>
      </c>
      <c r="H48" s="69">
        <f t="shared" si="14"/>
        <v>12000</v>
      </c>
      <c r="I48" s="69">
        <f t="shared" si="14"/>
        <v>12000</v>
      </c>
    </row>
    <row r="49" spans="1:16" x14ac:dyDescent="0.25">
      <c r="A49" s="66">
        <v>31</v>
      </c>
      <c r="B49" s="67"/>
      <c r="C49" s="68"/>
      <c r="D49" s="65" t="s">
        <v>18</v>
      </c>
      <c r="E49" s="100">
        <v>2673.35</v>
      </c>
      <c r="F49" s="69">
        <v>0</v>
      </c>
      <c r="G49" s="107">
        <v>2400</v>
      </c>
      <c r="H49" s="69">
        <v>2400</v>
      </c>
      <c r="I49" s="69">
        <v>2400</v>
      </c>
    </row>
    <row r="50" spans="1:16" x14ac:dyDescent="0.25">
      <c r="A50" s="66">
        <v>32</v>
      </c>
      <c r="B50" s="67"/>
      <c r="C50" s="68"/>
      <c r="D50" s="65" t="s">
        <v>30</v>
      </c>
      <c r="E50" s="100">
        <v>6434.05</v>
      </c>
      <c r="F50" s="69">
        <v>12000</v>
      </c>
      <c r="G50" s="107">
        <f>38892.6+9600</f>
        <v>48492.6</v>
      </c>
      <c r="H50" s="69">
        <v>9600</v>
      </c>
      <c r="I50" s="69">
        <v>9600</v>
      </c>
    </row>
    <row r="51" spans="1:16" x14ac:dyDescent="0.25">
      <c r="A51" s="200" t="s">
        <v>157</v>
      </c>
      <c r="B51" s="201"/>
      <c r="C51" s="202"/>
      <c r="D51" s="93" t="s">
        <v>158</v>
      </c>
      <c r="E51" s="108">
        <f>E52+E80</f>
        <v>3875923.7600000002</v>
      </c>
      <c r="F51" s="95">
        <f>F52+F80</f>
        <v>4032454.29</v>
      </c>
      <c r="G51" s="95">
        <f>G52+G80</f>
        <v>4708670.67</v>
      </c>
      <c r="H51" s="95">
        <f>H52+H80</f>
        <v>4032454.29</v>
      </c>
      <c r="I51" s="95">
        <f>I52+I80</f>
        <v>4032454.29</v>
      </c>
    </row>
    <row r="52" spans="1:16" x14ac:dyDescent="0.25">
      <c r="A52" s="194" t="s">
        <v>159</v>
      </c>
      <c r="B52" s="195"/>
      <c r="C52" s="196"/>
      <c r="D52" s="63" t="s">
        <v>160</v>
      </c>
      <c r="E52" s="96">
        <f>E53+E59+E63+E69+E72+E77</f>
        <v>3842955.1100000003</v>
      </c>
      <c r="F52" s="101">
        <f>F53+F59+F63+F72+F69+F77</f>
        <v>4032454.29</v>
      </c>
      <c r="G52" s="101">
        <f>G53+G59+G63+G72+G69</f>
        <v>4690670.67</v>
      </c>
      <c r="H52" s="101">
        <f>H53+H59+H63+H72+H69+H77</f>
        <v>4032454.29</v>
      </c>
      <c r="I52" s="101">
        <f>I53+I59+I63+I72+I69</f>
        <v>4032454.29</v>
      </c>
    </row>
    <row r="53" spans="1:16" x14ac:dyDescent="0.25">
      <c r="A53" s="188" t="s">
        <v>161</v>
      </c>
      <c r="B53" s="189"/>
      <c r="C53" s="190"/>
      <c r="D53" s="64" t="s">
        <v>162</v>
      </c>
      <c r="E53" s="98">
        <f>E54+E57</f>
        <v>3436.1400000000003</v>
      </c>
      <c r="F53" s="75">
        <f>F54</f>
        <v>3500.4</v>
      </c>
      <c r="G53" s="75">
        <f t="shared" ref="G53:I53" si="15">G54</f>
        <v>3500.4</v>
      </c>
      <c r="H53" s="75">
        <f t="shared" si="15"/>
        <v>3500.4</v>
      </c>
      <c r="I53" s="75">
        <f t="shared" si="15"/>
        <v>3500.4</v>
      </c>
    </row>
    <row r="54" spans="1:16" x14ac:dyDescent="0.25">
      <c r="A54" s="191">
        <v>3</v>
      </c>
      <c r="B54" s="192"/>
      <c r="C54" s="193"/>
      <c r="D54" s="65" t="s">
        <v>17</v>
      </c>
      <c r="E54" s="100">
        <f>E55+E56</f>
        <v>1436.14</v>
      </c>
      <c r="F54" s="69">
        <f>SUM(F55:F56)</f>
        <v>3500.4</v>
      </c>
      <c r="G54" s="69">
        <f t="shared" ref="G54:I54" si="16">G55+G56</f>
        <v>3500.4</v>
      </c>
      <c r="H54" s="69">
        <f t="shared" si="16"/>
        <v>3500.4</v>
      </c>
      <c r="I54" s="69">
        <f t="shared" si="16"/>
        <v>3500.4</v>
      </c>
    </row>
    <row r="55" spans="1:16" x14ac:dyDescent="0.25">
      <c r="A55" s="185">
        <v>31</v>
      </c>
      <c r="B55" s="186"/>
      <c r="C55" s="187"/>
      <c r="D55" s="65" t="s">
        <v>18</v>
      </c>
      <c r="E55" s="100">
        <v>1390.96</v>
      </c>
      <c r="F55" s="69">
        <v>3430</v>
      </c>
      <c r="G55" s="69">
        <v>3430</v>
      </c>
      <c r="H55" s="69">
        <v>3430</v>
      </c>
      <c r="I55" s="69">
        <v>3430</v>
      </c>
    </row>
    <row r="56" spans="1:16" x14ac:dyDescent="0.25">
      <c r="A56" s="185">
        <v>32</v>
      </c>
      <c r="B56" s="186"/>
      <c r="C56" s="187"/>
      <c r="D56" s="65" t="s">
        <v>30</v>
      </c>
      <c r="E56" s="100">
        <v>45.18</v>
      </c>
      <c r="F56" s="69">
        <v>70.400000000000006</v>
      </c>
      <c r="G56" s="69">
        <v>70.400000000000006</v>
      </c>
      <c r="H56" s="69">
        <v>70.400000000000006</v>
      </c>
      <c r="I56" s="69">
        <v>70.400000000000006</v>
      </c>
      <c r="M56" s="140"/>
      <c r="N56" s="140"/>
      <c r="O56" s="140"/>
      <c r="P56" s="140"/>
    </row>
    <row r="57" spans="1:16" ht="25.5" x14ac:dyDescent="0.25">
      <c r="A57" s="136">
        <v>5</v>
      </c>
      <c r="B57" s="137"/>
      <c r="C57" s="138"/>
      <c r="D57" s="138" t="s">
        <v>25</v>
      </c>
      <c r="E57" s="139">
        <f t="shared" ref="E57" si="17">E58</f>
        <v>2000</v>
      </c>
      <c r="F57" s="139">
        <f>F58</f>
        <v>0</v>
      </c>
      <c r="G57" s="139">
        <f>G58</f>
        <v>0</v>
      </c>
      <c r="H57" s="69">
        <v>0</v>
      </c>
      <c r="I57" s="69">
        <v>0</v>
      </c>
      <c r="M57" s="140"/>
      <c r="N57" s="140"/>
      <c r="O57" s="140"/>
      <c r="P57" s="140"/>
    </row>
    <row r="58" spans="1:16" x14ac:dyDescent="0.25">
      <c r="A58" s="136"/>
      <c r="B58" s="137">
        <v>51</v>
      </c>
      <c r="C58" s="138"/>
      <c r="D58" s="138" t="s">
        <v>175</v>
      </c>
      <c r="E58" s="139">
        <v>2000</v>
      </c>
      <c r="F58" s="139">
        <v>0</v>
      </c>
      <c r="G58" s="139">
        <v>0</v>
      </c>
      <c r="H58" s="69">
        <v>0</v>
      </c>
      <c r="I58" s="69">
        <v>0</v>
      </c>
      <c r="M58" s="140"/>
      <c r="N58" s="140"/>
      <c r="O58" s="140"/>
      <c r="P58" s="140"/>
    </row>
    <row r="59" spans="1:16" ht="25.5" x14ac:dyDescent="0.25">
      <c r="A59" s="188" t="s">
        <v>163</v>
      </c>
      <c r="B59" s="189"/>
      <c r="C59" s="190"/>
      <c r="D59" s="64" t="s">
        <v>164</v>
      </c>
      <c r="E59" s="98">
        <f>E60</f>
        <v>143142.91</v>
      </c>
      <c r="F59" s="75">
        <f>F60</f>
        <v>143553.89000000001</v>
      </c>
      <c r="G59" s="75">
        <f t="shared" ref="G59:I59" si="18">G60</f>
        <v>155773.44</v>
      </c>
      <c r="H59" s="75">
        <f t="shared" si="18"/>
        <v>143553.89000000001</v>
      </c>
      <c r="I59" s="75">
        <f t="shared" si="18"/>
        <v>143553.89000000001</v>
      </c>
      <c r="M59" s="140"/>
      <c r="N59" s="140"/>
      <c r="O59" s="140"/>
      <c r="P59" s="140"/>
    </row>
    <row r="60" spans="1:16" x14ac:dyDescent="0.25">
      <c r="A60" s="191">
        <v>3</v>
      </c>
      <c r="B60" s="192"/>
      <c r="C60" s="193"/>
      <c r="D60" s="65" t="s">
        <v>17</v>
      </c>
      <c r="E60" s="100">
        <f>E61+E62</f>
        <v>143142.91</v>
      </c>
      <c r="F60" s="69">
        <f>SUM(F61:F62)</f>
        <v>143553.89000000001</v>
      </c>
      <c r="G60" s="69">
        <f t="shared" ref="G60:I60" si="19">G61+G62</f>
        <v>155773.44</v>
      </c>
      <c r="H60" s="69">
        <f t="shared" si="19"/>
        <v>143553.89000000001</v>
      </c>
      <c r="I60" s="69">
        <f t="shared" si="19"/>
        <v>143553.89000000001</v>
      </c>
      <c r="M60" s="140"/>
      <c r="N60" s="140"/>
      <c r="O60" s="140"/>
      <c r="P60" s="140"/>
    </row>
    <row r="61" spans="1:16" x14ac:dyDescent="0.25">
      <c r="A61" s="185">
        <v>32</v>
      </c>
      <c r="B61" s="186"/>
      <c r="C61" s="187"/>
      <c r="D61" s="65" t="s">
        <v>30</v>
      </c>
      <c r="E61" s="100">
        <v>141239.47</v>
      </c>
      <c r="F61" s="69">
        <v>141553.89000000001</v>
      </c>
      <c r="G61" s="69">
        <v>153573.44</v>
      </c>
      <c r="H61" s="69">
        <v>141553.89000000001</v>
      </c>
      <c r="I61" s="69">
        <v>141553.89000000001</v>
      </c>
      <c r="M61" s="140"/>
      <c r="N61" s="140"/>
      <c r="O61" s="140"/>
      <c r="P61" s="140"/>
    </row>
    <row r="62" spans="1:16" x14ac:dyDescent="0.25">
      <c r="A62" s="185">
        <v>34</v>
      </c>
      <c r="B62" s="186"/>
      <c r="C62" s="187"/>
      <c r="D62" s="65" t="s">
        <v>62</v>
      </c>
      <c r="E62" s="100">
        <v>1903.44</v>
      </c>
      <c r="F62" s="69">
        <v>2000</v>
      </c>
      <c r="G62" s="69">
        <v>2200</v>
      </c>
      <c r="H62" s="69">
        <v>2000</v>
      </c>
      <c r="I62" s="69">
        <v>2000</v>
      </c>
    </row>
    <row r="63" spans="1:16" x14ac:dyDescent="0.25">
      <c r="A63" s="188" t="s">
        <v>139</v>
      </c>
      <c r="B63" s="189"/>
      <c r="C63" s="190"/>
      <c r="D63" s="64" t="s">
        <v>140</v>
      </c>
      <c r="E63" s="98">
        <f>E64</f>
        <v>186666.05000000002</v>
      </c>
      <c r="F63" s="75">
        <f>F64</f>
        <v>301400</v>
      </c>
      <c r="G63" s="75">
        <f t="shared" ref="G63:I63" si="20">G64</f>
        <v>329400</v>
      </c>
      <c r="H63" s="75">
        <f t="shared" si="20"/>
        <v>301400</v>
      </c>
      <c r="I63" s="75">
        <f t="shared" si="20"/>
        <v>301400</v>
      </c>
    </row>
    <row r="64" spans="1:16" x14ac:dyDescent="0.25">
      <c r="A64" s="191">
        <v>3</v>
      </c>
      <c r="B64" s="192"/>
      <c r="C64" s="193"/>
      <c r="D64" s="65" t="s">
        <v>17</v>
      </c>
      <c r="E64" s="100">
        <f>SUM(E65:E68)</f>
        <v>186666.05000000002</v>
      </c>
      <c r="F64" s="69">
        <f>SUM(F65:F68)</f>
        <v>301400</v>
      </c>
      <c r="G64" s="69">
        <f>SUM(G65:G68)</f>
        <v>329400</v>
      </c>
      <c r="H64" s="69">
        <f t="shared" ref="H64:I64" si="21">SUM(H65:H68)</f>
        <v>301400</v>
      </c>
      <c r="I64" s="69">
        <f t="shared" si="21"/>
        <v>301400</v>
      </c>
    </row>
    <row r="65" spans="1:9" x14ac:dyDescent="0.25">
      <c r="A65" s="185">
        <v>31</v>
      </c>
      <c r="B65" s="186"/>
      <c r="C65" s="187"/>
      <c r="D65" s="65" t="s">
        <v>18</v>
      </c>
      <c r="E65" s="100">
        <v>66541.600000000006</v>
      </c>
      <c r="F65" s="69">
        <v>72200</v>
      </c>
      <c r="G65" s="69">
        <v>72200</v>
      </c>
      <c r="H65" s="69">
        <v>72200</v>
      </c>
      <c r="I65" s="69">
        <v>72200</v>
      </c>
    </row>
    <row r="66" spans="1:9" x14ac:dyDescent="0.25">
      <c r="A66" s="185">
        <v>32</v>
      </c>
      <c r="B66" s="186"/>
      <c r="C66" s="187"/>
      <c r="D66" s="65" t="s">
        <v>30</v>
      </c>
      <c r="E66" s="100">
        <v>119970.31</v>
      </c>
      <c r="F66" s="69">
        <v>229000</v>
      </c>
      <c r="G66" s="69">
        <v>257000</v>
      </c>
      <c r="H66" s="69">
        <v>229000</v>
      </c>
      <c r="I66" s="69">
        <v>229000</v>
      </c>
    </row>
    <row r="67" spans="1:9" x14ac:dyDescent="0.25">
      <c r="A67" s="66">
        <v>34</v>
      </c>
      <c r="B67" s="67"/>
      <c r="C67" s="68"/>
      <c r="D67" s="65" t="s">
        <v>62</v>
      </c>
      <c r="E67" s="100">
        <v>154.13999999999999</v>
      </c>
      <c r="F67" s="69">
        <v>100</v>
      </c>
      <c r="G67" s="69">
        <v>100</v>
      </c>
      <c r="H67" s="69">
        <v>100</v>
      </c>
      <c r="I67" s="69">
        <v>100</v>
      </c>
    </row>
    <row r="68" spans="1:9" x14ac:dyDescent="0.25">
      <c r="A68" s="66">
        <v>38</v>
      </c>
      <c r="B68" s="67"/>
      <c r="C68" s="68"/>
      <c r="D68" s="65" t="s">
        <v>63</v>
      </c>
      <c r="E68" s="100">
        <v>0</v>
      </c>
      <c r="F68" s="69">
        <v>100</v>
      </c>
      <c r="G68" s="69">
        <v>100</v>
      </c>
      <c r="H68" s="69">
        <v>100</v>
      </c>
      <c r="I68" s="69">
        <v>100</v>
      </c>
    </row>
    <row r="69" spans="1:9" ht="25.5" x14ac:dyDescent="0.25">
      <c r="A69" s="188" t="s">
        <v>165</v>
      </c>
      <c r="B69" s="189"/>
      <c r="C69" s="190"/>
      <c r="D69" s="64" t="s">
        <v>166</v>
      </c>
      <c r="E69" s="98">
        <f>E70</f>
        <v>52997.2</v>
      </c>
      <c r="F69" s="75">
        <f>F70</f>
        <v>0</v>
      </c>
      <c r="G69" s="75">
        <f t="shared" ref="G69:I70" si="22">G70</f>
        <v>27022.46</v>
      </c>
      <c r="H69" s="75">
        <f t="shared" si="22"/>
        <v>0</v>
      </c>
      <c r="I69" s="75">
        <f t="shared" si="22"/>
        <v>0</v>
      </c>
    </row>
    <row r="70" spans="1:9" x14ac:dyDescent="0.25">
      <c r="A70" s="191">
        <v>3</v>
      </c>
      <c r="B70" s="192"/>
      <c r="C70" s="193"/>
      <c r="D70" s="65" t="s">
        <v>17</v>
      </c>
      <c r="E70" s="100">
        <f>E71</f>
        <v>52997.2</v>
      </c>
      <c r="F70" s="69">
        <f>F71</f>
        <v>0</v>
      </c>
      <c r="G70" s="69">
        <f>G71</f>
        <v>27022.46</v>
      </c>
      <c r="H70" s="69">
        <f t="shared" si="22"/>
        <v>0</v>
      </c>
      <c r="I70" s="69">
        <f t="shared" si="22"/>
        <v>0</v>
      </c>
    </row>
    <row r="71" spans="1:9" x14ac:dyDescent="0.25">
      <c r="A71" s="185">
        <v>32</v>
      </c>
      <c r="B71" s="186"/>
      <c r="C71" s="187"/>
      <c r="D71" s="65" t="s">
        <v>30</v>
      </c>
      <c r="E71" s="100">
        <v>52997.2</v>
      </c>
      <c r="F71" s="69">
        <v>0</v>
      </c>
      <c r="G71" s="69">
        <v>27022.46</v>
      </c>
      <c r="H71" s="69">
        <v>0</v>
      </c>
      <c r="I71" s="69">
        <v>0</v>
      </c>
    </row>
    <row r="72" spans="1:9" x14ac:dyDescent="0.25">
      <c r="A72" s="188" t="s">
        <v>141</v>
      </c>
      <c r="B72" s="189"/>
      <c r="C72" s="190"/>
      <c r="D72" s="64" t="s">
        <v>142</v>
      </c>
      <c r="E72" s="98">
        <f>E73</f>
        <v>3453789.81</v>
      </c>
      <c r="F72" s="75">
        <f>F73</f>
        <v>3584000</v>
      </c>
      <c r="G72" s="75">
        <f>G73</f>
        <v>4174974.37</v>
      </c>
      <c r="H72" s="75">
        <f t="shared" ref="H72:I72" si="23">H73</f>
        <v>3584000</v>
      </c>
      <c r="I72" s="75">
        <f t="shared" si="23"/>
        <v>3584000</v>
      </c>
    </row>
    <row r="73" spans="1:9" x14ac:dyDescent="0.25">
      <c r="A73" s="191">
        <v>3</v>
      </c>
      <c r="B73" s="192"/>
      <c r="C73" s="193"/>
      <c r="D73" s="65" t="s">
        <v>17</v>
      </c>
      <c r="E73" s="100">
        <f>E74+E75+E76</f>
        <v>3453789.81</v>
      </c>
      <c r="F73" s="69">
        <f>SUM(F74:F76)</f>
        <v>3584000</v>
      </c>
      <c r="G73" s="69">
        <f>G74+G75+G76</f>
        <v>4174974.37</v>
      </c>
      <c r="H73" s="69">
        <f t="shared" ref="H73:I73" si="24">H74+H75+H76</f>
        <v>3584000</v>
      </c>
      <c r="I73" s="69">
        <f t="shared" si="24"/>
        <v>3584000</v>
      </c>
    </row>
    <row r="74" spans="1:9" x14ac:dyDescent="0.25">
      <c r="A74" s="185">
        <v>31</v>
      </c>
      <c r="B74" s="186"/>
      <c r="C74" s="187"/>
      <c r="D74" s="65" t="s">
        <v>18</v>
      </c>
      <c r="E74" s="100">
        <v>3366899.77</v>
      </c>
      <c r="F74" s="69">
        <v>3508000</v>
      </c>
      <c r="G74" s="69">
        <f>4074000+5974.37</f>
        <v>4079974.37</v>
      </c>
      <c r="H74" s="69">
        <v>3508000</v>
      </c>
      <c r="I74" s="69">
        <v>3508000</v>
      </c>
    </row>
    <row r="75" spans="1:9" x14ac:dyDescent="0.25">
      <c r="A75" s="185">
        <v>32</v>
      </c>
      <c r="B75" s="186"/>
      <c r="C75" s="187"/>
      <c r="D75" s="65" t="s">
        <v>30</v>
      </c>
      <c r="E75" s="100">
        <v>86890.04</v>
      </c>
      <c r="F75" s="69">
        <v>76000</v>
      </c>
      <c r="G75" s="69">
        <v>95000</v>
      </c>
      <c r="H75" s="69">
        <v>76000</v>
      </c>
      <c r="I75" s="69">
        <v>76000</v>
      </c>
    </row>
    <row r="76" spans="1:9" x14ac:dyDescent="0.25">
      <c r="A76" s="66">
        <v>34</v>
      </c>
      <c r="B76" s="67"/>
      <c r="C76" s="68"/>
      <c r="D76" s="65" t="s">
        <v>62</v>
      </c>
      <c r="E76" s="100">
        <v>0</v>
      </c>
      <c r="F76" s="69">
        <v>0</v>
      </c>
      <c r="G76" s="69">
        <v>0</v>
      </c>
      <c r="H76" s="69">
        <v>0</v>
      </c>
      <c r="I76" s="69">
        <v>0</v>
      </c>
    </row>
    <row r="77" spans="1:9" x14ac:dyDescent="0.25">
      <c r="A77" s="197" t="s">
        <v>143</v>
      </c>
      <c r="B77" s="198"/>
      <c r="C77" s="199"/>
      <c r="D77" s="154" t="s">
        <v>174</v>
      </c>
      <c r="E77" s="155">
        <f>E78</f>
        <v>2923</v>
      </c>
      <c r="F77" s="156">
        <f>F78</f>
        <v>0</v>
      </c>
      <c r="G77" s="156">
        <f>G78</f>
        <v>4800</v>
      </c>
      <c r="H77" s="157">
        <f>H78</f>
        <v>0</v>
      </c>
      <c r="I77" s="157">
        <f>I78</f>
        <v>0</v>
      </c>
    </row>
    <row r="78" spans="1:9" x14ac:dyDescent="0.25">
      <c r="A78" s="130">
        <v>3</v>
      </c>
      <c r="B78" s="131"/>
      <c r="C78" s="132"/>
      <c r="D78" s="133" t="s">
        <v>17</v>
      </c>
      <c r="E78" s="134">
        <f t="shared" ref="E78:G78" si="25">E79</f>
        <v>2923</v>
      </c>
      <c r="F78" s="134">
        <f t="shared" si="25"/>
        <v>0</v>
      </c>
      <c r="G78" s="134">
        <f t="shared" si="25"/>
        <v>4800</v>
      </c>
      <c r="H78" s="134">
        <f>H79</f>
        <v>0</v>
      </c>
      <c r="I78" s="134">
        <f>I79</f>
        <v>0</v>
      </c>
    </row>
    <row r="79" spans="1:9" x14ac:dyDescent="0.25">
      <c r="A79" s="130"/>
      <c r="B79" s="131">
        <v>32</v>
      </c>
      <c r="C79" s="132"/>
      <c r="D79" s="133" t="s">
        <v>30</v>
      </c>
      <c r="E79" s="134">
        <v>2923</v>
      </c>
      <c r="F79" s="134">
        <v>0</v>
      </c>
      <c r="G79" s="134">
        <v>4800</v>
      </c>
      <c r="H79" s="134">
        <v>0</v>
      </c>
      <c r="I79" s="69">
        <v>0</v>
      </c>
    </row>
    <row r="80" spans="1:9" x14ac:dyDescent="0.25">
      <c r="A80" s="194" t="s">
        <v>167</v>
      </c>
      <c r="B80" s="195"/>
      <c r="C80" s="196"/>
      <c r="D80" s="63" t="s">
        <v>168</v>
      </c>
      <c r="E80" s="96">
        <f>E81+E84+E87+E90</f>
        <v>32968.65</v>
      </c>
      <c r="F80" s="101">
        <f>F81+F84+F87</f>
        <v>0</v>
      </c>
      <c r="G80" s="101">
        <f>G81+G84+G87+G90</f>
        <v>18000</v>
      </c>
      <c r="H80" s="101">
        <f t="shared" ref="H80:I80" si="26">H81+H84+H87</f>
        <v>0</v>
      </c>
      <c r="I80" s="101">
        <f t="shared" si="26"/>
        <v>0</v>
      </c>
    </row>
    <row r="81" spans="1:9" x14ac:dyDescent="0.25">
      <c r="A81" s="188" t="s">
        <v>139</v>
      </c>
      <c r="B81" s="189"/>
      <c r="C81" s="190"/>
      <c r="D81" s="64" t="s">
        <v>140</v>
      </c>
      <c r="E81" s="98">
        <f>E82</f>
        <v>17993.060000000001</v>
      </c>
      <c r="F81" s="75">
        <f>F82</f>
        <v>0</v>
      </c>
      <c r="G81" s="75">
        <f t="shared" ref="G81:I82" si="27">G82</f>
        <v>10000</v>
      </c>
      <c r="H81" s="75">
        <f t="shared" si="27"/>
        <v>0</v>
      </c>
      <c r="I81" s="75">
        <f t="shared" si="27"/>
        <v>0</v>
      </c>
    </row>
    <row r="82" spans="1:9" ht="25.5" x14ac:dyDescent="0.25">
      <c r="A82" s="191">
        <v>4</v>
      </c>
      <c r="B82" s="192"/>
      <c r="C82" s="193"/>
      <c r="D82" s="24" t="s">
        <v>19</v>
      </c>
      <c r="E82" s="100">
        <f>E83</f>
        <v>17993.060000000001</v>
      </c>
      <c r="F82" s="69">
        <f>F83</f>
        <v>0</v>
      </c>
      <c r="G82" s="69">
        <f t="shared" si="27"/>
        <v>10000</v>
      </c>
      <c r="H82" s="69">
        <f t="shared" si="27"/>
        <v>0</v>
      </c>
      <c r="I82" s="69">
        <f t="shared" si="27"/>
        <v>0</v>
      </c>
    </row>
    <row r="83" spans="1:9" ht="25.5" x14ac:dyDescent="0.25">
      <c r="A83" s="185">
        <v>42</v>
      </c>
      <c r="B83" s="186"/>
      <c r="C83" s="187"/>
      <c r="D83" s="65" t="s">
        <v>39</v>
      </c>
      <c r="E83" s="100">
        <v>17993.060000000001</v>
      </c>
      <c r="F83" s="69">
        <v>0</v>
      </c>
      <c r="G83" s="69">
        <v>10000</v>
      </c>
      <c r="H83" s="69">
        <v>0</v>
      </c>
      <c r="I83" s="69">
        <v>0</v>
      </c>
    </row>
    <row r="84" spans="1:9" x14ac:dyDescent="0.25">
      <c r="A84" s="188" t="s">
        <v>169</v>
      </c>
      <c r="B84" s="189"/>
      <c r="C84" s="190"/>
      <c r="D84" s="11" t="s">
        <v>57</v>
      </c>
      <c r="E84" s="98">
        <f>E85</f>
        <v>537.54999999999995</v>
      </c>
      <c r="F84" s="75">
        <f>F85</f>
        <v>0</v>
      </c>
      <c r="G84" s="75">
        <f t="shared" ref="G84:I85" si="28">G85</f>
        <v>0</v>
      </c>
      <c r="H84" s="75">
        <f t="shared" si="28"/>
        <v>0</v>
      </c>
      <c r="I84" s="75">
        <f t="shared" si="28"/>
        <v>0</v>
      </c>
    </row>
    <row r="85" spans="1:9" ht="25.5" x14ac:dyDescent="0.25">
      <c r="A85" s="191">
        <v>4</v>
      </c>
      <c r="B85" s="192"/>
      <c r="C85" s="193"/>
      <c r="D85" s="24" t="s">
        <v>19</v>
      </c>
      <c r="E85" s="100">
        <f>E86</f>
        <v>537.54999999999995</v>
      </c>
      <c r="F85" s="69">
        <f>F86</f>
        <v>0</v>
      </c>
      <c r="G85" s="69">
        <f t="shared" si="28"/>
        <v>0</v>
      </c>
      <c r="H85" s="69">
        <f t="shared" si="28"/>
        <v>0</v>
      </c>
      <c r="I85" s="69">
        <f t="shared" si="28"/>
        <v>0</v>
      </c>
    </row>
    <row r="86" spans="1:9" ht="25.5" x14ac:dyDescent="0.25">
      <c r="A86" s="185">
        <v>42</v>
      </c>
      <c r="B86" s="186"/>
      <c r="C86" s="187"/>
      <c r="D86" s="65" t="s">
        <v>39</v>
      </c>
      <c r="E86" s="100">
        <v>537.54999999999995</v>
      </c>
      <c r="F86" s="69">
        <v>0</v>
      </c>
      <c r="G86" s="69"/>
      <c r="H86" s="69">
        <v>0</v>
      </c>
      <c r="I86" s="69">
        <v>0</v>
      </c>
    </row>
    <row r="87" spans="1:9" ht="25.5" x14ac:dyDescent="0.25">
      <c r="A87" s="188" t="s">
        <v>165</v>
      </c>
      <c r="B87" s="189"/>
      <c r="C87" s="190"/>
      <c r="D87" s="64" t="s">
        <v>166</v>
      </c>
      <c r="E87" s="98">
        <f t="shared" ref="E87:I88" si="29">E88</f>
        <v>3343.04</v>
      </c>
      <c r="F87" s="75">
        <f t="shared" si="29"/>
        <v>0</v>
      </c>
      <c r="G87" s="75">
        <f t="shared" si="29"/>
        <v>8000</v>
      </c>
      <c r="H87" s="75">
        <f t="shared" si="29"/>
        <v>0</v>
      </c>
      <c r="I87" s="75">
        <f t="shared" si="29"/>
        <v>0</v>
      </c>
    </row>
    <row r="88" spans="1:9" ht="25.5" x14ac:dyDescent="0.25">
      <c r="A88" s="191">
        <v>4</v>
      </c>
      <c r="B88" s="192"/>
      <c r="C88" s="193"/>
      <c r="D88" s="24" t="s">
        <v>19</v>
      </c>
      <c r="E88" s="100">
        <f t="shared" si="29"/>
        <v>3343.04</v>
      </c>
      <c r="F88" s="69">
        <f t="shared" si="29"/>
        <v>0</v>
      </c>
      <c r="G88" s="69">
        <f t="shared" si="29"/>
        <v>8000</v>
      </c>
      <c r="H88" s="69">
        <f t="shared" si="29"/>
        <v>0</v>
      </c>
      <c r="I88" s="69">
        <f t="shared" si="29"/>
        <v>0</v>
      </c>
    </row>
    <row r="89" spans="1:9" ht="25.5" x14ac:dyDescent="0.25">
      <c r="A89" s="185">
        <v>42</v>
      </c>
      <c r="B89" s="186"/>
      <c r="C89" s="187"/>
      <c r="D89" s="65" t="s">
        <v>39</v>
      </c>
      <c r="E89" s="109">
        <v>3343.04</v>
      </c>
      <c r="F89" s="110">
        <v>0</v>
      </c>
      <c r="G89" s="110">
        <v>8000</v>
      </c>
      <c r="H89" s="110">
        <v>0</v>
      </c>
      <c r="I89" s="110">
        <v>0</v>
      </c>
    </row>
    <row r="90" spans="1:9" x14ac:dyDescent="0.25">
      <c r="A90" s="188" t="s">
        <v>141</v>
      </c>
      <c r="B90" s="189"/>
      <c r="C90" s="190"/>
      <c r="D90" s="64" t="s">
        <v>142</v>
      </c>
      <c r="E90" s="111">
        <f t="shared" ref="E90:F91" si="30">E91</f>
        <v>11095</v>
      </c>
      <c r="F90" s="111">
        <f t="shared" si="30"/>
        <v>0</v>
      </c>
      <c r="G90" s="111">
        <f>G91</f>
        <v>0</v>
      </c>
      <c r="H90" s="111">
        <f t="shared" ref="H90:I91" si="31">H91</f>
        <v>0</v>
      </c>
      <c r="I90" s="111">
        <f t="shared" si="31"/>
        <v>0</v>
      </c>
    </row>
    <row r="91" spans="1:9" ht="25.5" x14ac:dyDescent="0.25">
      <c r="A91" s="191">
        <v>4</v>
      </c>
      <c r="B91" s="192"/>
      <c r="C91" s="193"/>
      <c r="D91" s="24" t="s">
        <v>19</v>
      </c>
      <c r="E91" s="112">
        <f t="shared" si="30"/>
        <v>11095</v>
      </c>
      <c r="F91" s="112">
        <f t="shared" si="30"/>
        <v>0</v>
      </c>
      <c r="G91" s="112">
        <f>G92</f>
        <v>0</v>
      </c>
      <c r="H91" s="112">
        <f t="shared" si="31"/>
        <v>0</v>
      </c>
      <c r="I91" s="112">
        <f t="shared" si="31"/>
        <v>0</v>
      </c>
    </row>
    <row r="92" spans="1:9" ht="25.5" x14ac:dyDescent="0.25">
      <c r="A92" s="185">
        <v>42</v>
      </c>
      <c r="B92" s="186"/>
      <c r="C92" s="187"/>
      <c r="D92" s="65" t="s">
        <v>39</v>
      </c>
      <c r="E92" s="112">
        <v>11095</v>
      </c>
      <c r="F92" s="112">
        <v>0</v>
      </c>
      <c r="G92" s="112"/>
      <c r="H92" s="112">
        <v>0</v>
      </c>
      <c r="I92" s="112">
        <v>0</v>
      </c>
    </row>
  </sheetData>
  <mergeCells count="68">
    <mergeCell ref="A22:C22"/>
    <mergeCell ref="A15:C15"/>
    <mergeCell ref="A16:C16"/>
    <mergeCell ref="A17:C17"/>
    <mergeCell ref="A20:C20"/>
    <mergeCell ref="A8:C8"/>
    <mergeCell ref="A9:C9"/>
    <mergeCell ref="A14:C14"/>
    <mergeCell ref="A10:C10"/>
    <mergeCell ref="A21:C21"/>
    <mergeCell ref="A11:C11"/>
    <mergeCell ref="A6:C6"/>
    <mergeCell ref="A7:C7"/>
    <mergeCell ref="A5:C5"/>
    <mergeCell ref="A3:I3"/>
    <mergeCell ref="A1:I1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7:C37"/>
    <mergeCell ref="A34:C34"/>
    <mergeCell ref="A35:C35"/>
    <mergeCell ref="A38:C38"/>
    <mergeCell ref="A41:C41"/>
    <mergeCell ref="A42:C42"/>
    <mergeCell ref="A46:C46"/>
    <mergeCell ref="A47:C47"/>
    <mergeCell ref="A51:C51"/>
    <mergeCell ref="A52:C52"/>
    <mergeCell ref="A53:C53"/>
    <mergeCell ref="A54:C54"/>
    <mergeCell ref="A55:C55"/>
    <mergeCell ref="A56:C56"/>
    <mergeCell ref="A59:C59"/>
    <mergeCell ref="A60:C60"/>
    <mergeCell ref="A61:C61"/>
    <mergeCell ref="A62:C62"/>
    <mergeCell ref="A63:C63"/>
    <mergeCell ref="A64:C64"/>
    <mergeCell ref="A65:C65"/>
    <mergeCell ref="A66:C66"/>
    <mergeCell ref="A69:C69"/>
    <mergeCell ref="A70:C70"/>
    <mergeCell ref="A71:C71"/>
    <mergeCell ref="A72:C72"/>
    <mergeCell ref="A73:C73"/>
    <mergeCell ref="A74:C74"/>
    <mergeCell ref="A75:C75"/>
    <mergeCell ref="A80:C80"/>
    <mergeCell ref="A81:C81"/>
    <mergeCell ref="A82:C82"/>
    <mergeCell ref="A83:C83"/>
    <mergeCell ref="A77:C77"/>
    <mergeCell ref="A89:C89"/>
    <mergeCell ref="A90:C90"/>
    <mergeCell ref="A91:C91"/>
    <mergeCell ref="A92:C92"/>
    <mergeCell ref="A84:C84"/>
    <mergeCell ref="A85:C85"/>
    <mergeCell ref="A86:C86"/>
    <mergeCell ref="A87:C87"/>
    <mergeCell ref="A88:C8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F80 F7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A2" sqref="A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41" bestFit="1" customWidth="1"/>
    <col min="5" max="5" width="22.42578125" customWidth="1"/>
    <col min="6" max="6" width="25.28515625" customWidth="1"/>
    <col min="7" max="7" width="23.140625" customWidth="1"/>
    <col min="8" max="8" width="25.28515625" customWidth="1"/>
    <col min="9" max="9" width="21.5703125" customWidth="1"/>
  </cols>
  <sheetData>
    <row r="1" spans="1:9" ht="42" customHeight="1" x14ac:dyDescent="0.25">
      <c r="A1" s="168" t="s">
        <v>183</v>
      </c>
      <c r="B1" s="168"/>
      <c r="C1" s="168"/>
      <c r="D1" s="168"/>
      <c r="E1" s="168"/>
      <c r="F1" s="168"/>
      <c r="G1" s="168"/>
      <c r="H1" s="168"/>
      <c r="I1" s="168"/>
    </row>
    <row r="2" spans="1:9" ht="18" customHeight="1" x14ac:dyDescent="0.25">
      <c r="A2" s="4"/>
      <c r="B2" s="4"/>
      <c r="C2" s="4"/>
      <c r="D2" s="4"/>
      <c r="E2" s="22"/>
      <c r="F2" s="4"/>
      <c r="G2" s="4"/>
      <c r="H2" s="4"/>
      <c r="I2" s="4"/>
    </row>
    <row r="3" spans="1:9" ht="15.75" customHeight="1" x14ac:dyDescent="0.25">
      <c r="A3" s="168" t="s">
        <v>27</v>
      </c>
      <c r="B3" s="168"/>
      <c r="C3" s="168"/>
      <c r="D3" s="168"/>
      <c r="E3" s="168"/>
      <c r="F3" s="168"/>
      <c r="G3" s="168"/>
      <c r="H3" s="168"/>
      <c r="I3" s="168"/>
    </row>
    <row r="4" spans="1:9" ht="18" x14ac:dyDescent="0.25">
      <c r="A4" s="4"/>
      <c r="B4" s="4"/>
      <c r="C4" s="4"/>
      <c r="D4" s="4"/>
      <c r="E4" s="22"/>
      <c r="F4" s="4"/>
      <c r="G4" s="4"/>
      <c r="H4" s="5"/>
      <c r="I4" s="5"/>
    </row>
    <row r="5" spans="1:9" ht="18" customHeight="1" x14ac:dyDescent="0.25">
      <c r="A5" s="168" t="s">
        <v>23</v>
      </c>
      <c r="B5" s="168"/>
      <c r="C5" s="168"/>
      <c r="D5" s="168"/>
      <c r="E5" s="168"/>
      <c r="F5" s="168"/>
      <c r="G5" s="168"/>
      <c r="H5" s="168"/>
      <c r="I5" s="168"/>
    </row>
    <row r="6" spans="1:9" ht="18" x14ac:dyDescent="0.25">
      <c r="A6" s="4"/>
      <c r="B6" s="4"/>
      <c r="C6" s="4"/>
      <c r="D6" s="4"/>
      <c r="E6" s="22"/>
      <c r="F6" s="4"/>
      <c r="G6" s="4"/>
      <c r="H6" s="5"/>
      <c r="I6" s="5"/>
    </row>
    <row r="7" spans="1:9" ht="25.5" x14ac:dyDescent="0.25">
      <c r="A7" s="18" t="s">
        <v>9</v>
      </c>
      <c r="B7" s="17" t="s">
        <v>10</v>
      </c>
      <c r="C7" s="17" t="s">
        <v>11</v>
      </c>
      <c r="D7" s="17" t="s">
        <v>40</v>
      </c>
      <c r="E7" s="3" t="s">
        <v>128</v>
      </c>
      <c r="F7" s="3" t="s">
        <v>129</v>
      </c>
      <c r="G7" s="3" t="s">
        <v>130</v>
      </c>
      <c r="H7" s="3" t="s">
        <v>114</v>
      </c>
      <c r="I7" s="3" t="s">
        <v>131</v>
      </c>
    </row>
    <row r="8" spans="1:9" ht="25.5" x14ac:dyDescent="0.25">
      <c r="A8" s="9">
        <v>8</v>
      </c>
      <c r="B8" s="9"/>
      <c r="C8" s="9"/>
      <c r="D8" s="9" t="s">
        <v>24</v>
      </c>
      <c r="E8" s="9"/>
      <c r="F8" s="8"/>
      <c r="G8" s="8"/>
      <c r="H8" s="8"/>
      <c r="I8" s="8"/>
    </row>
    <row r="9" spans="1:9" s="41" customFormat="1" ht="25.5" x14ac:dyDescent="0.25">
      <c r="A9" s="14"/>
      <c r="B9" s="14">
        <v>81</v>
      </c>
      <c r="C9" s="14"/>
      <c r="D9" s="14" t="s">
        <v>66</v>
      </c>
      <c r="E9" s="14"/>
      <c r="F9" s="8"/>
      <c r="G9" s="8"/>
      <c r="H9" s="8"/>
      <c r="I9" s="8"/>
    </row>
    <row r="10" spans="1:9" x14ac:dyDescent="0.25">
      <c r="A10" s="9"/>
      <c r="B10" s="9"/>
      <c r="C10" s="16" t="s">
        <v>49</v>
      </c>
      <c r="D10" s="16" t="s">
        <v>50</v>
      </c>
      <c r="E10" s="16"/>
      <c r="F10" s="8"/>
      <c r="G10" s="8"/>
      <c r="H10" s="8"/>
      <c r="I10" s="8"/>
    </row>
    <row r="11" spans="1:9" x14ac:dyDescent="0.25">
      <c r="A11" s="9"/>
      <c r="B11" s="25" t="s">
        <v>37</v>
      </c>
      <c r="C11" s="16"/>
      <c r="D11" s="16"/>
      <c r="E11" s="16"/>
      <c r="F11" s="8"/>
      <c r="G11" s="8"/>
      <c r="H11" s="8"/>
      <c r="I11" s="8"/>
    </row>
    <row r="12" spans="1:9" x14ac:dyDescent="0.25">
      <c r="A12" s="9"/>
      <c r="B12" s="14">
        <v>84</v>
      </c>
      <c r="C12" s="14"/>
      <c r="D12" s="14" t="s">
        <v>31</v>
      </c>
      <c r="E12" s="14"/>
      <c r="F12" s="8"/>
      <c r="G12" s="8"/>
      <c r="H12" s="8"/>
      <c r="I12" s="8"/>
    </row>
    <row r="13" spans="1:9" ht="25.5" x14ac:dyDescent="0.25">
      <c r="A13" s="10"/>
      <c r="B13" s="10"/>
      <c r="C13" s="11" t="s">
        <v>64</v>
      </c>
      <c r="D13" s="15" t="s">
        <v>65</v>
      </c>
      <c r="E13" s="15"/>
      <c r="F13" s="8"/>
      <c r="G13" s="8"/>
      <c r="H13" s="8"/>
      <c r="I13" s="8"/>
    </row>
    <row r="14" spans="1:9" ht="25.5" x14ac:dyDescent="0.25">
      <c r="A14" s="12">
        <v>5</v>
      </c>
      <c r="B14" s="13"/>
      <c r="C14" s="13"/>
      <c r="D14" s="23" t="s">
        <v>25</v>
      </c>
      <c r="E14" s="23"/>
      <c r="F14" s="8"/>
      <c r="G14" s="8"/>
      <c r="H14" s="8"/>
      <c r="I14" s="8"/>
    </row>
    <row r="15" spans="1:9" ht="25.5" x14ac:dyDescent="0.25">
      <c r="A15" s="14"/>
      <c r="B15" s="14">
        <v>54</v>
      </c>
      <c r="C15" s="14"/>
      <c r="D15" s="24" t="s">
        <v>32</v>
      </c>
      <c r="E15" s="24"/>
      <c r="F15" s="8"/>
      <c r="G15" s="8"/>
      <c r="H15" s="8"/>
      <c r="I15" s="8"/>
    </row>
    <row r="16" spans="1:9" x14ac:dyDescent="0.25">
      <c r="A16" s="10"/>
      <c r="B16" s="10"/>
      <c r="C16" s="11" t="s">
        <v>55</v>
      </c>
      <c r="D16" s="11" t="s">
        <v>13</v>
      </c>
      <c r="E16" s="11"/>
      <c r="F16" s="8"/>
      <c r="G16" s="8"/>
      <c r="H16" s="8"/>
      <c r="I16" s="8"/>
    </row>
    <row r="17" spans="1:9" x14ac:dyDescent="0.25">
      <c r="A17" s="10"/>
      <c r="B17" s="10"/>
      <c r="C17" s="16" t="s">
        <v>49</v>
      </c>
      <c r="D17" s="16" t="s">
        <v>50</v>
      </c>
      <c r="E17" s="16"/>
      <c r="F17" s="8"/>
      <c r="G17" s="8"/>
      <c r="H17" s="8"/>
      <c r="I17" s="8"/>
    </row>
    <row r="18" spans="1:9" x14ac:dyDescent="0.25">
      <c r="A18" s="14"/>
      <c r="B18" s="14"/>
      <c r="C18" s="11" t="s">
        <v>60</v>
      </c>
      <c r="D18" s="11" t="s">
        <v>61</v>
      </c>
      <c r="E18" s="11"/>
      <c r="F18" s="8"/>
      <c r="G18" s="8"/>
      <c r="H18" s="8"/>
      <c r="I18" s="8"/>
    </row>
    <row r="19" spans="1:9" ht="25.5" x14ac:dyDescent="0.25">
      <c r="A19" s="10"/>
      <c r="B19" s="10"/>
      <c r="C19" s="11" t="s">
        <v>46</v>
      </c>
      <c r="D19" s="15" t="s">
        <v>47</v>
      </c>
      <c r="E19" s="15"/>
      <c r="F19" s="8"/>
      <c r="G19" s="8"/>
      <c r="H19" s="8"/>
      <c r="I19" s="8"/>
    </row>
    <row r="20" spans="1:9" x14ac:dyDescent="0.25">
      <c r="A20" s="10"/>
      <c r="B20" s="25"/>
      <c r="C20" s="11" t="s">
        <v>58</v>
      </c>
      <c r="D20" s="11" t="s">
        <v>59</v>
      </c>
      <c r="E20" s="11"/>
      <c r="F20" s="8"/>
      <c r="G20" s="8"/>
      <c r="H20" s="8"/>
      <c r="I20" s="8"/>
    </row>
    <row r="21" spans="1:9" x14ac:dyDescent="0.25">
      <c r="A21" s="10"/>
      <c r="B21" s="10"/>
      <c r="C21" s="11" t="s">
        <v>42</v>
      </c>
      <c r="D21" s="11" t="s">
        <v>43</v>
      </c>
      <c r="E21" s="11"/>
      <c r="F21" s="8"/>
      <c r="G21" s="8"/>
      <c r="H21" s="8"/>
      <c r="I21" s="8"/>
    </row>
    <row r="22" spans="1:9" x14ac:dyDescent="0.25">
      <c r="A22" s="10"/>
      <c r="B22" s="25"/>
      <c r="C22" s="11" t="s">
        <v>44</v>
      </c>
      <c r="D22" s="11" t="s">
        <v>45</v>
      </c>
      <c r="E22" s="11"/>
      <c r="F22" s="8"/>
      <c r="G22" s="8"/>
      <c r="H22" s="8"/>
      <c r="I22" s="8"/>
    </row>
    <row r="23" spans="1:9" s="40" customFormat="1" x14ac:dyDescent="0.25">
      <c r="A23" s="11"/>
      <c r="B23" s="16"/>
      <c r="C23" s="16" t="s">
        <v>53</v>
      </c>
      <c r="D23" s="16" t="s">
        <v>54</v>
      </c>
      <c r="E23" s="16"/>
      <c r="F23" s="39"/>
      <c r="G23" s="39"/>
      <c r="H23" s="39"/>
      <c r="I23" s="39"/>
    </row>
    <row r="24" spans="1:9" x14ac:dyDescent="0.25">
      <c r="A24" s="14"/>
      <c r="B24" s="14"/>
      <c r="C24" s="11" t="s">
        <v>56</v>
      </c>
      <c r="D24" s="11" t="s">
        <v>57</v>
      </c>
      <c r="E24" s="11"/>
      <c r="F24" s="8"/>
      <c r="G24" s="8"/>
      <c r="H24" s="8"/>
      <c r="I24" s="8"/>
    </row>
  </sheetData>
  <mergeCells count="3">
    <mergeCell ref="A5:I5"/>
    <mergeCell ref="A3:I3"/>
    <mergeCell ref="A1:I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 Račun prihoda i rashoda</vt:lpstr>
      <vt:lpstr>Rashodi prema funkcijskoj kl</vt:lpstr>
      <vt:lpstr>POSEBNI DIO</vt:lpstr>
      <vt:lpstr>Račun financiranja</vt:lpstr>
      <vt:lpstr>' Račun prihoda i rashoda'!Ispis_naslova</vt:lpstr>
      <vt:lpstr>'POSEBNI DIO'!Ispis_naslova</vt:lpstr>
      <vt:lpstr>'Rashodi prema funkcijskoj kl'!Ispis_naslova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User</cp:lastModifiedBy>
  <cp:lastPrinted>2023-09-13T11:18:42Z</cp:lastPrinted>
  <dcterms:created xsi:type="dcterms:W3CDTF">2022-08-12T12:51:27Z</dcterms:created>
  <dcterms:modified xsi:type="dcterms:W3CDTF">2025-05-26T12:10:27Z</dcterms:modified>
</cp:coreProperties>
</file>