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old\Jelena\JAVNA OBJAVA TROŠENJA NOVCA\objavljeno\2025\"/>
    </mc:Choice>
  </mc:AlternateContent>
  <bookViews>
    <workbookView xWindow="0" yWindow="0" windowWidth="28800" windowHeight="1141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E165" i="1"/>
  <c r="A224" i="1"/>
  <c r="A222" i="1"/>
  <c r="E26" i="1"/>
  <c r="E27" i="1"/>
  <c r="A227" i="1"/>
  <c r="E20" i="1"/>
  <c r="A229" i="1"/>
  <c r="E196" i="1"/>
  <c r="E164" i="1"/>
  <c r="E112" i="1"/>
  <c r="A225" i="1"/>
  <c r="E207" i="1"/>
  <c r="A231" i="1"/>
  <c r="E198" i="1"/>
  <c r="E62" i="1"/>
  <c r="E60" i="1"/>
  <c r="E211" i="1" l="1"/>
  <c r="E184" i="1"/>
  <c r="E169" i="1"/>
  <c r="E105" i="1"/>
  <c r="E101" i="1"/>
  <c r="E93" i="1"/>
  <c r="E89" i="1"/>
  <c r="E83" i="1"/>
  <c r="E72" i="1"/>
  <c r="E44" i="1"/>
  <c r="A228" i="1"/>
  <c r="E28" i="1" l="1"/>
  <c r="E107" i="1" l="1"/>
  <c r="E75" i="1" l="1"/>
  <c r="E185" i="1" l="1"/>
  <c r="A233" i="1" l="1"/>
  <c r="E64" i="1"/>
  <c r="E76" i="1" s="1"/>
  <c r="E213" i="1" l="1"/>
  <c r="E214" i="1" s="1"/>
  <c r="B235" i="1" s="1"/>
</calcChain>
</file>

<file path=xl/sharedStrings.xml><?xml version="1.0" encoding="utf-8"?>
<sst xmlns="http://schemas.openxmlformats.org/spreadsheetml/2006/main" count="970" uniqueCount="310">
  <si>
    <t>Glazbena škola Josipa Hatzea_x000D_
Trg Hrvatske bratske zajednice 3_x000D_
Split_x000D_
Tel: +385(21)480049   Fax: +385(21)480080_x000D_
OIB: 89701365702_x000D_
Mail: jhatze2@gmail.com_x000D_
IBAN: HR5924070001100581943</t>
  </si>
  <si>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</si>
  <si>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</si>
  <si>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</si>
  <si>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</si>
  <si>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Naziv platitelja</t>
  </si>
  <si>
    <t>Iznos</t>
  </si>
  <si>
    <t>KONTO</t>
  </si>
  <si>
    <t>Vrsta Rashoda / Izdataka</t>
  </si>
  <si>
    <t>Glazbena škola Josipa Hatzea</t>
  </si>
  <si>
    <t>Zagreb</t>
  </si>
  <si>
    <t>Tommy</t>
  </si>
  <si>
    <t>Split</t>
  </si>
  <si>
    <t>UREDSKI MATERIJAL I OSTALI MATERIJALNI RASHODI</t>
  </si>
  <si>
    <t>HEP ELEKTRA D.O.O.</t>
  </si>
  <si>
    <t>Električna energija</t>
  </si>
  <si>
    <t>ELEKTRIČNA ENERGIJA</t>
  </si>
  <si>
    <t>Materijali i dijelovi za tek. održavanje građ. objekata</t>
  </si>
  <si>
    <t>MATERIJALI ZA TEKUĆE I INVESTICIJSKO ODRŽAVANJE</t>
  </si>
  <si>
    <t>RASHODI ZA MATERIJAL</t>
  </si>
  <si>
    <t>HT D.D.</t>
  </si>
  <si>
    <t>Usluga telefona i interneta</t>
  </si>
  <si>
    <t>Fina</t>
  </si>
  <si>
    <t>-</t>
  </si>
  <si>
    <t>USLUGE INTERNETA TELEFONA I POŠTE</t>
  </si>
  <si>
    <t>HRT</t>
  </si>
  <si>
    <t>USLUGE PROMIDŽBE I INFORMIRANJA</t>
  </si>
  <si>
    <t>Trogir</t>
  </si>
  <si>
    <t>Iznošenje i odvoz smeća</t>
  </si>
  <si>
    <t>Čistoća d.o.o.</t>
  </si>
  <si>
    <t>Vodovod I kanalizacija d.o.o.</t>
  </si>
  <si>
    <t>Opskrba vodom</t>
  </si>
  <si>
    <t>Grad Split</t>
  </si>
  <si>
    <t>Komunalne usluga</t>
  </si>
  <si>
    <t>Zeleno i modro d.o.o.</t>
  </si>
  <si>
    <t>Kaštel Sućurac</t>
  </si>
  <si>
    <t>KOMUNALNE USLUGE</t>
  </si>
  <si>
    <t>zakupnina prostora</t>
  </si>
  <si>
    <t>Grad Trogir</t>
  </si>
  <si>
    <t>Odvjetničko društvo Matulić, Bilić I Vrsalović</t>
  </si>
  <si>
    <t xml:space="preserve"> </t>
  </si>
  <si>
    <t>In rebus d.o.o.</t>
  </si>
  <si>
    <t>ZAKUPNINE I NAJAMNINE</t>
  </si>
  <si>
    <t>Ostale intelektualne usluge</t>
  </si>
  <si>
    <t>INTELEKTUALNE I OSOBNE USLUGE</t>
  </si>
  <si>
    <t>AP SPLIT</t>
  </si>
  <si>
    <t>Računalne usluge</t>
  </si>
  <si>
    <t>RAČUNALNE USLUGE</t>
  </si>
  <si>
    <t>RASHODI ZA USLUGE</t>
  </si>
  <si>
    <t>ZOOM</t>
  </si>
  <si>
    <t>OSTALI NESPOMENUTI RASHODI POSLOVANJA</t>
  </si>
  <si>
    <t>OTP BANKA D.D.</t>
  </si>
  <si>
    <t>Zadar</t>
  </si>
  <si>
    <t>Usluge banaka</t>
  </si>
  <si>
    <t>RASHODI BANAKA</t>
  </si>
  <si>
    <t>UKUPNO</t>
  </si>
  <si>
    <t>Naziv isplatitelja: Glazbena škola Josipa Hatzea</t>
  </si>
  <si>
    <t>Adresa: Trg Hrvatske bratske zajednice 3, 21000 Split</t>
  </si>
  <si>
    <t>OIB: 89701365702</t>
  </si>
  <si>
    <t xml:space="preserve">Način objave isplaćenog iznosa </t>
  </si>
  <si>
    <t>Vrsta rashoda i izdataka</t>
  </si>
  <si>
    <t>3111- bruto plaća za redovan rad (ukupni iznos bez bolovanja na teret HZZO)</t>
  </si>
  <si>
    <t>3121- ostali rashodi za zaposlene ( bruto iznos)</t>
  </si>
  <si>
    <t>3132- doprinos na bruto</t>
  </si>
  <si>
    <t>32121- naknada za prijevoz s posla i na posao</t>
  </si>
  <si>
    <t>3212- službeni put</t>
  </si>
  <si>
    <t>32352-zakupnine i najam objekata</t>
  </si>
  <si>
    <t>32955- novčana naknada za poslodavca zbog nezapošljavanj osoba s invaliditetom</t>
  </si>
  <si>
    <t>Ukupno utrošeno sredstava</t>
  </si>
  <si>
    <t>USLUGE TEKUĆEG ODRŽAVANJA</t>
  </si>
  <si>
    <t>Usluga tekućeg održavanja</t>
  </si>
  <si>
    <t xml:space="preserve">AP-SPLIT </t>
  </si>
  <si>
    <t>Usluge prijevoza</t>
  </si>
  <si>
    <t>3241- naknade osobama izvan radnog odnosa</t>
  </si>
  <si>
    <t>Bendić papir d.o.o.</t>
  </si>
  <si>
    <t>Uredski materijal</t>
  </si>
  <si>
    <t>GRAFIČKE USLUGE</t>
  </si>
  <si>
    <t>3291- naknade članovima vijeća</t>
  </si>
  <si>
    <t>intelektualne i osobne usluge ( ugovor o djelu, bruto iznos s doprinosima na bruto</t>
  </si>
  <si>
    <t>38644175459</t>
  </si>
  <si>
    <t>Reprezentacija</t>
  </si>
  <si>
    <t>Odanost d.o.o.</t>
  </si>
  <si>
    <t>A4</t>
  </si>
  <si>
    <t>Kaštel Gomilica</t>
  </si>
  <si>
    <t>Petra er Pinea j.d.o.o.</t>
  </si>
  <si>
    <t>Stari Grad</t>
  </si>
  <si>
    <t>Upravitelj d.o.o.</t>
  </si>
  <si>
    <t>Elektrotehnička škola split</t>
  </si>
  <si>
    <t>MATERIJALI I SIROVINE</t>
  </si>
  <si>
    <t>69990662180</t>
  </si>
  <si>
    <t>A442 vl. Davor Jelavić Šako</t>
  </si>
  <si>
    <t>Grafičke usluge</t>
  </si>
  <si>
    <t>Studentski centar Split d.o.o.</t>
  </si>
  <si>
    <t>Obrt Antonela vl.</t>
  </si>
  <si>
    <t>Naknada troškova smještaja vanjskim suradnicima</t>
  </si>
  <si>
    <t>Usluge čišćenja</t>
  </si>
  <si>
    <t>GOOGLE COMMERCE LTD</t>
  </si>
  <si>
    <t>HP D.D.</t>
  </si>
  <si>
    <t>Usluga pošte</t>
  </si>
  <si>
    <t>Naknada troškova prijevoza vanjskim suradnicima (bruto iznos)</t>
  </si>
  <si>
    <t>68943537413</t>
  </si>
  <si>
    <t>Trogir holding d.o.o.</t>
  </si>
  <si>
    <t>HDGPP</t>
  </si>
  <si>
    <t>Članarine</t>
  </si>
  <si>
    <t>Službena putovanja</t>
  </si>
  <si>
    <t>Glazbena udruga Opus Sonus</t>
  </si>
  <si>
    <t>Ostale nespomenute usluge</t>
  </si>
  <si>
    <t>Sitni inventar</t>
  </si>
  <si>
    <t>Glazbena škola Varaždin</t>
  </si>
  <si>
    <t>Starboard d.o.o.</t>
  </si>
  <si>
    <t>Umjetnička org. plesna radionica Ilijane Lončar</t>
  </si>
  <si>
    <t>Obzor putovanje d.o.o.</t>
  </si>
  <si>
    <t>Primus d.o.o.</t>
  </si>
  <si>
    <t>Flarent d.o.o.</t>
  </si>
  <si>
    <t>SITNI INVENTAR</t>
  </si>
  <si>
    <t>NAKNADA TROŠKOVA ZAPOSLENIMA</t>
  </si>
  <si>
    <t>BANDIĆ SUNČICA</t>
  </si>
  <si>
    <t>BILAN KORANA</t>
  </si>
  <si>
    <t>DINONI MONIKA</t>
  </si>
  <si>
    <t>DRONGOVSKIJ NIKOLA</t>
  </si>
  <si>
    <t>OREB IVANA</t>
  </si>
  <si>
    <t>JADROLINIJA</t>
  </si>
  <si>
    <t>Rijeka</t>
  </si>
  <si>
    <t>Građa-prodajni centti d.o.o.</t>
  </si>
  <si>
    <t>Solin</t>
  </si>
  <si>
    <t>Narodne novine</t>
  </si>
  <si>
    <t>64546066176</t>
  </si>
  <si>
    <t>Minijatura vl. Vesna Pastuović</t>
  </si>
  <si>
    <t>Bauhaus-Zagreb k.d.</t>
  </si>
  <si>
    <t>Dobri vl. Ante Barić</t>
  </si>
  <si>
    <t>STUPALO PETRA</t>
  </si>
  <si>
    <t>VUČIĆ LUKŠA</t>
  </si>
  <si>
    <t>60174672203</t>
  </si>
  <si>
    <t>85350391741</t>
  </si>
  <si>
    <t>16421430886</t>
  </si>
  <si>
    <t>Požega</t>
  </si>
  <si>
    <t>Dubrovnik</t>
  </si>
  <si>
    <t>Dubrovnik Sun d.o.o.</t>
  </si>
  <si>
    <t>Galija d.o.o.</t>
  </si>
  <si>
    <t>03763221335</t>
  </si>
  <si>
    <t>Ikea Hrvatska d.o.o.</t>
  </si>
  <si>
    <t>Sop</t>
  </si>
  <si>
    <t>A1 d.o.o.</t>
  </si>
  <si>
    <t>09746817380</t>
  </si>
  <si>
    <t>Dugo Selo</t>
  </si>
  <si>
    <t>Varaždin</t>
  </si>
  <si>
    <t>Eurodom trgovina d.o.o.</t>
  </si>
  <si>
    <t>Croatia Airlines d.d.</t>
  </si>
  <si>
    <t>Usluga tekućeg održavanja opreme</t>
  </si>
  <si>
    <t>Lopiž d.o.o.</t>
  </si>
  <si>
    <t>Sculpture computers d.o.o.</t>
  </si>
  <si>
    <t>Cameo franšize d.o.o.</t>
  </si>
  <si>
    <t>MID EXPORT-IMPORT D.O.O.</t>
  </si>
  <si>
    <t>FILIA USLUGE D.O.O.</t>
  </si>
  <si>
    <t>Ribola d.o.o.</t>
  </si>
  <si>
    <t>Kaštel Lukšić</t>
  </si>
  <si>
    <t>Tuš d.o.o.</t>
  </si>
  <si>
    <t>Paula vl. Paljušić Matić Pula</t>
  </si>
  <si>
    <t xml:space="preserve">Flixbus </t>
  </si>
  <si>
    <t>Muzej Iluzija Spit</t>
  </si>
  <si>
    <t>MY TRIP</t>
  </si>
  <si>
    <t>Obvezni pregledi zaposlenika</t>
  </si>
  <si>
    <t>Agramlife osiguranje d.d.</t>
  </si>
  <si>
    <t>Moj kod spektar j.d.o.o.</t>
  </si>
  <si>
    <t>Hotel Varaždin d.o.o.</t>
  </si>
  <si>
    <t>Kotizacija</t>
  </si>
  <si>
    <t>SLOVENIA BALLET TUTU GRAND PRIX</t>
  </si>
  <si>
    <t>IMMCC</t>
  </si>
  <si>
    <t>ĆATIĆ ŽELJKO</t>
  </si>
  <si>
    <t>NAKNADA OSOBAMA IZVAN RADNOG ODNOSA</t>
  </si>
  <si>
    <t>KTC D.D.</t>
  </si>
  <si>
    <t>Križevci</t>
  </si>
  <si>
    <t>23950119865</t>
  </si>
  <si>
    <t>95970838122</t>
  </si>
  <si>
    <t>Osijek</t>
  </si>
  <si>
    <t>87479457713</t>
  </si>
  <si>
    <t>V20 Turizam d.o.o.</t>
  </si>
  <si>
    <t>86266028685</t>
  </si>
  <si>
    <t>03777302074</t>
  </si>
  <si>
    <t>HD-INFO d.o.o.</t>
  </si>
  <si>
    <t>77524206664</t>
  </si>
  <si>
    <t>U.O. Gusar vl. Marko Balić</t>
  </si>
  <si>
    <t>61395607720</t>
  </si>
  <si>
    <t>TAHO-ST d.o.o.</t>
  </si>
  <si>
    <t>02233493040</t>
  </si>
  <si>
    <t>Školska knjiga d.o.o.</t>
  </si>
  <si>
    <t>Literatura, knjige, note</t>
  </si>
  <si>
    <t>Semko d.o.o.</t>
  </si>
  <si>
    <t>Telegram roda vl. Boštjan Jelečević</t>
  </si>
  <si>
    <t>Ostali troškovi</t>
  </si>
  <si>
    <t>ESTA CONFERENCE</t>
  </si>
  <si>
    <t>HOTEL CITY MARIBOR</t>
  </si>
  <si>
    <t>JU MUSIC SCHOOL TIVAT</t>
  </si>
  <si>
    <t>OGŠ Lovre pl. Matačić</t>
  </si>
  <si>
    <t xml:space="preserve">Croata airlines </t>
  </si>
  <si>
    <t>Toral d.o.o.</t>
  </si>
  <si>
    <t xml:space="preserve">Atelier Pavlinić </t>
  </si>
  <si>
    <t>Tramax d.o.o.</t>
  </si>
  <si>
    <t>Lidl Hrvatska d.o.o.</t>
  </si>
  <si>
    <t>VIATOR D.O.O.</t>
  </si>
  <si>
    <t>Elza d.o.o.</t>
  </si>
  <si>
    <t>A1 centar</t>
  </si>
  <si>
    <t>Tommy d.o.o.</t>
  </si>
  <si>
    <t>Sredstva za čišćenje</t>
  </si>
  <si>
    <t>Pevex d.d.</t>
  </si>
  <si>
    <t>Sesvete</t>
  </si>
  <si>
    <t>Usluge promidžbe i informiranja</t>
  </si>
  <si>
    <t>ZUPAN MARKO</t>
  </si>
  <si>
    <t>LIDMILA DIJANA</t>
  </si>
  <si>
    <t>REPUŠIĆ KATJA</t>
  </si>
  <si>
    <t>PETRAVIĆ IVANA</t>
  </si>
  <si>
    <t>GRUBIŠIĆ LORIS</t>
  </si>
  <si>
    <t>JURKOVIĆ GORANA</t>
  </si>
  <si>
    <t>POROPA ĐIDARA MARTA</t>
  </si>
  <si>
    <t>KLARIN DUNJA</t>
  </si>
  <si>
    <t>VASLE TATJANA</t>
  </si>
  <si>
    <t>SMAILOVIĆ HUART VIOLETA</t>
  </si>
  <si>
    <t>JAGO ALFRED</t>
  </si>
  <si>
    <t>BOŠNJAK IVANA</t>
  </si>
  <si>
    <t>BULIČIĆ MARIO</t>
  </si>
  <si>
    <t>KERUM DAVORKA</t>
  </si>
  <si>
    <t>BAULE IVO</t>
  </si>
  <si>
    <t>MRAVELJ KATARINA</t>
  </si>
  <si>
    <t>PRVINIĆ IVAN</t>
  </si>
  <si>
    <t>RADALJ ANKICA</t>
  </si>
  <si>
    <t>ALLA MODA VL. Vinko Paškalin</t>
  </si>
  <si>
    <t>64731717121</t>
  </si>
  <si>
    <t>66089976432</t>
  </si>
  <si>
    <t>Velika Gorica</t>
  </si>
  <si>
    <t>21270210680</t>
  </si>
  <si>
    <t>71419404424</t>
  </si>
  <si>
    <t>27266677858</t>
  </si>
  <si>
    <t>Acquisitum magnum d.o.o.</t>
  </si>
  <si>
    <t>89836623071</t>
  </si>
  <si>
    <t>Grašo kommerce d.o.o.</t>
  </si>
  <si>
    <t>MIRAKUL D.O.O.</t>
  </si>
  <si>
    <t>42474114531</t>
  </si>
  <si>
    <t>82361710098</t>
  </si>
  <si>
    <t>Projekt prijem j.d.o.o.</t>
  </si>
  <si>
    <t>11685479613</t>
  </si>
  <si>
    <t>Omiš</t>
  </si>
  <si>
    <t>terme lendava turizem in gostinstvo d.o.o.</t>
  </si>
  <si>
    <t>Isplata Sredstava Za Razdoblje: 01.05.2025 Do 31.05.2025</t>
  </si>
  <si>
    <t>INFORMACIJA O TROŠENJU SREDSTAVA ZA SVIBANJ 2025. GODINE</t>
  </si>
  <si>
    <t>Euro-unit d.o.o.</t>
  </si>
  <si>
    <t>Binar d.o.o.</t>
  </si>
  <si>
    <t>Servis za klavijature Lukić</t>
  </si>
  <si>
    <t>Studio 9 vl. Dragan Radoš</t>
  </si>
  <si>
    <t xml:space="preserve">Maslina </t>
  </si>
  <si>
    <t>Super audio d.o.o.</t>
  </si>
  <si>
    <t>SaXart vl. Nereo Arbula</t>
  </si>
  <si>
    <t>MINA MEDIA VL.</t>
  </si>
  <si>
    <t>Stobreč</t>
  </si>
  <si>
    <t>AUTO 108 j.do.o.</t>
  </si>
  <si>
    <t>Baletna škola vl. Duje Perišin</t>
  </si>
  <si>
    <t>Jafra print d.o.o.</t>
  </si>
  <si>
    <t>ZAJCEV PAVLE</t>
  </si>
  <si>
    <t>Kraš prehrambena industrija d.d.</t>
  </si>
  <si>
    <t>Apartmani Split vl. Dragica Bilić</t>
  </si>
  <si>
    <t>KONZUM D.D.</t>
  </si>
  <si>
    <t>Studenac d.o.o.</t>
  </si>
  <si>
    <t>ROTOR D.O.O.</t>
  </si>
  <si>
    <t>Kartuar 2024</t>
  </si>
  <si>
    <t>Divota d.o.o.</t>
  </si>
  <si>
    <t>Berliner d.o.o.</t>
  </si>
  <si>
    <t>Nebula d.o.o.</t>
  </si>
  <si>
    <t>Aero Studio d.o.o.</t>
  </si>
  <si>
    <t>52359280349</t>
  </si>
  <si>
    <t>Umjetnička organizacija Stojan Stojanov Gančev</t>
  </si>
  <si>
    <t>3299 ostali nespomenuti rashodi</t>
  </si>
  <si>
    <t>MAMIĆ JOSIPA</t>
  </si>
  <si>
    <t>BATOŠ IVAN</t>
  </si>
  <si>
    <t>HILL RENATA</t>
  </si>
  <si>
    <t>FERRARI GIACOMO ENRI</t>
  </si>
  <si>
    <t>PARRINO FRANCESCO</t>
  </si>
  <si>
    <t>MARKOVIĆ ZORAN</t>
  </si>
  <si>
    <t>BRAGA LUCA</t>
  </si>
  <si>
    <t>KLOKK-BRYHN IDA</t>
  </si>
  <si>
    <t>COSTEA MIHAELA</t>
  </si>
  <si>
    <t>WINIARSKI HEDVIG MARIA</t>
  </si>
  <si>
    <t>HALSDORF JEAN</t>
  </si>
  <si>
    <t>TUDORI GORDAN</t>
  </si>
  <si>
    <t>SCHOLER PAUL</t>
  </si>
  <si>
    <t>DUFAY CHRISTOPHER</t>
  </si>
  <si>
    <t xml:space="preserve">ĐUZEL MATE </t>
  </si>
  <si>
    <t>GHIANI RICCARDO</t>
  </si>
  <si>
    <t>LAPA REINIS</t>
  </si>
  <si>
    <t>DOHNAL KAREL</t>
  </si>
  <si>
    <t>MELLEMA TIES HARM</t>
  </si>
  <si>
    <t>BENCE SZEPESI GABOR</t>
  </si>
  <si>
    <t>TROGLAUER MAXINE</t>
  </si>
  <si>
    <t>ŠTELCER SIMON</t>
  </si>
  <si>
    <t xml:space="preserve"> DE GREBBER SEBASTIAN</t>
  </si>
  <si>
    <t>MARUŠIĆ DAMIR</t>
  </si>
  <si>
    <t>PUK TOMIĆ LOVORKA</t>
  </si>
  <si>
    <t>KAHLE ASJA</t>
  </si>
  <si>
    <t>HOTEL INTERNATIONAL GORIZIA</t>
  </si>
  <si>
    <t>Yvone Rocher Enterprise Individuelle</t>
  </si>
  <si>
    <t>Ostali materijali za rad</t>
  </si>
  <si>
    <t>01927380542</t>
  </si>
  <si>
    <t>Ugostiteljski obrt Vanja vl. Vanja Brčić</t>
  </si>
  <si>
    <t>Obt Paula vl. Paula Paljuši Matić</t>
  </si>
  <si>
    <t>Maca d.o.o.</t>
  </si>
  <si>
    <t>Bramil vl.  Željana Pezer</t>
  </si>
  <si>
    <t>03808953530</t>
  </si>
  <si>
    <t>A&amp;M vl. Anka Šiško</t>
  </si>
  <si>
    <t>West Gate Tower d.o.o.</t>
  </si>
  <si>
    <t>Kamarin d.o.o.</t>
  </si>
  <si>
    <t>07833571265</t>
  </si>
  <si>
    <t>62405392824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</si>
</sst>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0_ ;\-#,##0.00\ 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color rgb="FF4D5156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1F1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Alignment="1">
      <alignment horizontal="left" vertical="top" wrapText="1"/>
    </xf>
    <xf numFmtId="49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 applyAlignment="1">
      <alignment horizontal="left"/>
    </xf>
    <xf numFmtId="164" fontId="2" fillId="2" borderId="0" xfId="0" applyNumberFormat="1" applyFont="1" applyFill="1"/>
    <xf numFmtId="0" fontId="2" fillId="2" borderId="0" xfId="0" applyFont="1" applyFill="1"/>
    <xf numFmtId="0" fontId="1" fillId="0" borderId="0" xfId="0" applyFont="1"/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3" xfId="0" applyFill="1" applyBorder="1"/>
    <xf numFmtId="0" fontId="0" fillId="0" borderId="3" xfId="0" applyBorder="1" applyAlignment="1">
      <alignment horizontal="left" vertical="center"/>
    </xf>
    <xf numFmtId="4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4" fontId="0" fillId="0" borderId="3" xfId="0" applyNumberFormat="1" applyFill="1" applyBorder="1"/>
    <xf numFmtId="0" fontId="0" fillId="0" borderId="3" xfId="0" applyBorder="1"/>
    <xf numFmtId="4" fontId="0" fillId="4" borderId="3" xfId="0" applyNumberFormat="1" applyFill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/>
    <xf numFmtId="0" fontId="0" fillId="0" borderId="4" xfId="0" applyFill="1" applyBorder="1" applyAlignment="1">
      <alignment horizontal="left"/>
    </xf>
    <xf numFmtId="0" fontId="0" fillId="4" borderId="3" xfId="0" applyFill="1" applyBorder="1" applyAlignment="1">
      <alignment wrapText="1"/>
    </xf>
    <xf numFmtId="0" fontId="0" fillId="0" borderId="6" xfId="0" applyBorder="1" applyAlignment="1">
      <alignment horizontal="left"/>
    </xf>
    <xf numFmtId="0" fontId="0" fillId="4" borderId="6" xfId="0" applyFill="1" applyBorder="1" applyAlignment="1">
      <alignment horizontal="center"/>
    </xf>
    <xf numFmtId="4" fontId="0" fillId="4" borderId="4" xfId="0" applyNumberFormat="1" applyFill="1" applyBorder="1" applyAlignment="1"/>
    <xf numFmtId="0" fontId="0" fillId="4" borderId="3" xfId="0" applyFill="1" applyBorder="1"/>
    <xf numFmtId="0" fontId="8" fillId="0" borderId="3" xfId="0" applyFont="1" applyBorder="1" applyAlignment="1">
      <alignment horizontal="left"/>
    </xf>
    <xf numFmtId="0" fontId="0" fillId="5" borderId="3" xfId="0" applyFill="1" applyBorder="1" applyAlignment="1">
      <alignment horizontal="center"/>
    </xf>
    <xf numFmtId="4" fontId="0" fillId="5" borderId="3" xfId="0" applyNumberFormat="1" applyFill="1" applyBorder="1"/>
    <xf numFmtId="2" fontId="0" fillId="0" borderId="3" xfId="0" applyNumberFormat="1" applyFill="1" applyBorder="1"/>
    <xf numFmtId="4" fontId="0" fillId="4" borderId="3" xfId="0" applyNumberFormat="1" applyFill="1" applyBorder="1" applyAlignment="1"/>
    <xf numFmtId="0" fontId="0" fillId="6" borderId="0" xfId="0" applyFill="1" applyBorder="1" applyAlignment="1">
      <alignment horizontal="center"/>
    </xf>
    <xf numFmtId="4" fontId="0" fillId="6" borderId="0" xfId="0" applyNumberFormat="1" applyFill="1"/>
    <xf numFmtId="0" fontId="0" fillId="6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4" fontId="0" fillId="0" borderId="3" xfId="0" applyNumberFormat="1" applyFill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4" fontId="0" fillId="0" borderId="3" xfId="0" applyNumberFormat="1" applyFill="1" applyBorder="1" applyAlignment="1">
      <alignment vertical="center"/>
    </xf>
    <xf numFmtId="4" fontId="0" fillId="0" borderId="0" xfId="0" applyNumberFormat="1" applyFill="1" applyBorder="1"/>
    <xf numFmtId="4" fontId="0" fillId="0" borderId="0" xfId="0" applyNumberFormat="1"/>
    <xf numFmtId="0" fontId="0" fillId="4" borderId="3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165" fontId="6" fillId="0" borderId="3" xfId="0" applyNumberFormat="1" applyFont="1" applyFill="1" applyBorder="1" applyAlignment="1"/>
    <xf numFmtId="0" fontId="6" fillId="0" borderId="3" xfId="0" applyFont="1" applyFill="1" applyBorder="1" applyAlignment="1">
      <alignment horizontal="right" vertical="center"/>
    </xf>
    <xf numFmtId="0" fontId="0" fillId="0" borderId="3" xfId="0" applyFill="1" applyBorder="1" applyAlignment="1">
      <alignment horizontal="right"/>
    </xf>
    <xf numFmtId="4" fontId="0" fillId="0" borderId="4" xfId="0" applyNumberFormat="1" applyFill="1" applyBorder="1"/>
    <xf numFmtId="4" fontId="0" fillId="0" borderId="4" xfId="0" applyNumberFormat="1" applyFill="1" applyBorder="1" applyAlignment="1"/>
    <xf numFmtId="49" fontId="6" fillId="0" borderId="3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165" fontId="6" fillId="0" borderId="3" xfId="0" applyNumberFormat="1" applyFont="1" applyFill="1" applyBorder="1" applyAlignment="1">
      <alignment horizontal="right" vertical="center"/>
    </xf>
    <xf numFmtId="49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Fill="1" applyBorder="1"/>
    <xf numFmtId="0" fontId="10" fillId="5" borderId="6" xfId="0" applyFont="1" applyFill="1" applyBorder="1" applyAlignment="1">
      <alignment horizontal="center"/>
    </xf>
    <xf numFmtId="4" fontId="10" fillId="5" borderId="6" xfId="0" applyNumberFormat="1" applyFont="1" applyFill="1" applyBorder="1" applyAlignment="1"/>
    <xf numFmtId="0" fontId="10" fillId="5" borderId="6" xfId="0" applyFont="1" applyFill="1" applyBorder="1" applyAlignment="1"/>
    <xf numFmtId="0" fontId="10" fillId="5" borderId="4" xfId="0" applyFont="1" applyFill="1" applyBorder="1" applyAlignment="1"/>
    <xf numFmtId="0" fontId="0" fillId="8" borderId="3" xfId="0" applyFill="1" applyBorder="1" applyAlignment="1">
      <alignment horizontal="center"/>
    </xf>
    <xf numFmtId="4" fontId="0" fillId="8" borderId="3" xfId="0" applyNumberFormat="1" applyFill="1" applyBorder="1" applyAlignment="1"/>
    <xf numFmtId="0" fontId="0" fillId="0" borderId="3" xfId="0" applyFill="1" applyBorder="1" applyAlignment="1">
      <alignment horizontal="right"/>
    </xf>
    <xf numFmtId="0" fontId="0" fillId="7" borderId="3" xfId="0" applyFill="1" applyBorder="1" applyAlignment="1">
      <alignment horizontal="center"/>
    </xf>
    <xf numFmtId="4" fontId="0" fillId="7" borderId="4" xfId="0" applyNumberFormat="1" applyFill="1" applyBorder="1"/>
    <xf numFmtId="0" fontId="0" fillId="7" borderId="4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right"/>
    </xf>
    <xf numFmtId="0" fontId="0" fillId="0" borderId="3" xfId="0" applyBorder="1" applyAlignment="1">
      <alignment horizontal="center"/>
    </xf>
    <xf numFmtId="0" fontId="7" fillId="0" borderId="0" xfId="0" applyFont="1" applyFill="1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2" fillId="2" borderId="0" xfId="0" applyFont="1" applyFill="1" applyAlignme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6" xfId="0" applyBorder="1" applyAlignment="1"/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right"/>
    </xf>
    <xf numFmtId="0" fontId="0" fillId="0" borderId="6" xfId="0" applyFill="1" applyBorder="1" applyAlignment="1">
      <alignment horizontal="center"/>
    </xf>
    <xf numFmtId="0" fontId="0" fillId="0" borderId="5" xfId="0" applyFill="1" applyBorder="1"/>
    <xf numFmtId="0" fontId="0" fillId="0" borderId="3" xfId="0" applyFill="1" applyBorder="1" applyAlignment="1">
      <alignment horizontal="right"/>
    </xf>
    <xf numFmtId="0" fontId="0" fillId="0" borderId="6" xfId="0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9" fontId="0" fillId="0" borderId="3" xfId="0" applyNumberFormat="1" applyFill="1" applyBorder="1" applyAlignment="1">
      <alignment horizontal="right"/>
    </xf>
    <xf numFmtId="0" fontId="5" fillId="0" borderId="3" xfId="0" applyFont="1" applyBorder="1" applyAlignment="1">
      <alignment horizontal="right"/>
    </xf>
    <xf numFmtId="49" fontId="6" fillId="0" borderId="3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right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4" fontId="6" fillId="4" borderId="3" xfId="0" applyNumberFormat="1" applyFont="1" applyFill="1" applyBorder="1"/>
    <xf numFmtId="4" fontId="6" fillId="7" borderId="3" xfId="0" applyNumberFormat="1" applyFont="1" applyFill="1" applyBorder="1"/>
    <xf numFmtId="0" fontId="6" fillId="0" borderId="3" xfId="0" applyFont="1" applyFill="1" applyBorder="1"/>
    <xf numFmtId="0" fontId="7" fillId="0" borderId="3" xfId="0" applyFont="1" applyBorder="1" applyAlignment="1"/>
    <xf numFmtId="0" fontId="6" fillId="0" borderId="3" xfId="0" applyFont="1" applyBorder="1" applyAlignment="1">
      <alignment horizontal="left" vertical="center"/>
    </xf>
    <xf numFmtId="0" fontId="6" fillId="0" borderId="3" xfId="0" applyFont="1" applyBorder="1"/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3" xfId="0" applyFill="1" applyBorder="1" applyAlignment="1">
      <alignment horizontal="right"/>
    </xf>
    <xf numFmtId="0" fontId="6" fillId="0" borderId="5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right"/>
    </xf>
    <xf numFmtId="0" fontId="11" fillId="0" borderId="0" xfId="0" applyFont="1"/>
    <xf numFmtId="0" fontId="8" fillId="0" borderId="3" xfId="0" applyFont="1" applyBorder="1" applyAlignment="1">
      <alignment horizontal="right"/>
    </xf>
    <xf numFmtId="0" fontId="5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9" fillId="0" borderId="8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left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3" xfId="0" applyFill="1" applyBorder="1" applyAlignment="1">
      <alignment horizontal="right"/>
    </xf>
    <xf numFmtId="165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4" fontId="0" fillId="0" borderId="3" xfId="0" applyNumberFormat="1" applyFill="1" applyBorder="1" applyAlignment="1"/>
    <xf numFmtId="49" fontId="0" fillId="0" borderId="3" xfId="0" applyNumberForma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8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" fontId="0" fillId="0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3" xfId="0" applyBorder="1" applyAlignment="1">
      <alignment horizontal="left" vertical="top" wrapText="1"/>
    </xf>
    <xf numFmtId="0" fontId="0" fillId="5" borderId="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5"/>
  <sheetViews>
    <sheetView tabSelected="1" zoomScale="110" zoomScaleNormal="110" workbookViewId="0">
      <selection activeCell="B189" sqref="B189:C190"/>
    </sheetView>
  </sheetViews>
  <sheetFormatPr defaultRowHeight="15" x14ac:dyDescent="0.25"/>
  <cols>
    <col min="1" max="1" width="49.140625" customWidth="1"/>
    <col min="2" max="2" width="14.42578125" customWidth="1"/>
    <col min="3" max="3" width="17.85546875" style="42" bestFit="1" customWidth="1"/>
    <col min="4" max="4" width="27" style="3" bestFit="1" customWidth="1"/>
    <col min="5" max="5" width="11.5703125" customWidth="1"/>
    <col min="6" max="6" width="8.28515625" bestFit="1" customWidth="1"/>
    <col min="7" max="7" width="73.5703125" customWidth="1"/>
  </cols>
  <sheetData>
    <row r="2" spans="1:10" ht="122.25" customHeight="1" x14ac:dyDescent="0.25">
      <c r="A2" s="1" t="s">
        <v>0</v>
      </c>
      <c r="B2" s="2"/>
      <c r="E2" s="4"/>
    </row>
    <row r="3" spans="1:10" ht="23.25" x14ac:dyDescent="0.35">
      <c r="A3" s="5" t="s">
        <v>1</v>
      </c>
      <c r="B3" s="6"/>
      <c r="C3" s="83"/>
      <c r="D3" s="7"/>
      <c r="E3" s="8"/>
      <c r="F3" s="9"/>
      <c r="G3" s="9"/>
    </row>
    <row r="4" spans="1:10" x14ac:dyDescent="0.25">
      <c r="B4" s="2"/>
      <c r="E4" s="4"/>
    </row>
    <row r="5" spans="1:10" x14ac:dyDescent="0.25">
      <c r="A5" s="10" t="s">
        <v>242</v>
      </c>
      <c r="B5" s="2"/>
      <c r="E5" s="4"/>
    </row>
    <row r="6" spans="1:10" ht="15.75" thickBot="1" x14ac:dyDescent="0.3">
      <c r="A6" s="11"/>
      <c r="B6" s="2"/>
      <c r="C6" s="84"/>
      <c r="D6" s="1"/>
      <c r="E6" s="4"/>
    </row>
    <row r="7" spans="1:10" ht="48" thickTop="1" x14ac:dyDescent="0.25">
      <c r="A7" s="12" t="s">
        <v>2</v>
      </c>
      <c r="B7" s="13" t="s">
        <v>3</v>
      </c>
      <c r="C7" s="85" t="s">
        <v>4</v>
      </c>
      <c r="D7" s="14" t="s">
        <v>5</v>
      </c>
      <c r="E7" s="15" t="s">
        <v>6</v>
      </c>
      <c r="F7" s="12" t="s">
        <v>7</v>
      </c>
      <c r="G7" s="16" t="s">
        <v>8</v>
      </c>
      <c r="I7" t="s">
        <v>40</v>
      </c>
    </row>
    <row r="8" spans="1:10" hidden="1" x14ac:dyDescent="0.25">
      <c r="A8" s="100" t="s">
        <v>121</v>
      </c>
      <c r="B8" s="124">
        <v>38453148181</v>
      </c>
      <c r="C8" s="125" t="s">
        <v>122</v>
      </c>
      <c r="D8" s="101" t="s">
        <v>9</v>
      </c>
      <c r="E8" s="55"/>
      <c r="F8" s="56">
        <v>3211</v>
      </c>
      <c r="G8" s="100" t="s">
        <v>104</v>
      </c>
    </row>
    <row r="9" spans="1:10" hidden="1" x14ac:dyDescent="0.25">
      <c r="A9" s="100" t="s">
        <v>137</v>
      </c>
      <c r="B9" s="98" t="s">
        <v>132</v>
      </c>
      <c r="C9" s="94" t="s">
        <v>136</v>
      </c>
      <c r="D9" s="101" t="s">
        <v>9</v>
      </c>
      <c r="E9" s="55"/>
      <c r="F9" s="56">
        <v>3211</v>
      </c>
      <c r="G9" s="100" t="s">
        <v>104</v>
      </c>
      <c r="H9" t="s">
        <v>40</v>
      </c>
    </row>
    <row r="10" spans="1:10" x14ac:dyDescent="0.25">
      <c r="A10" s="100" t="s">
        <v>113</v>
      </c>
      <c r="B10" s="98" t="s">
        <v>133</v>
      </c>
      <c r="C10" s="94" t="s">
        <v>12</v>
      </c>
      <c r="D10" s="101" t="s">
        <v>9</v>
      </c>
      <c r="E10" s="55">
        <v>2200</v>
      </c>
      <c r="F10" s="56">
        <v>3211</v>
      </c>
      <c r="G10" s="100" t="s">
        <v>104</v>
      </c>
    </row>
    <row r="11" spans="1:10" hidden="1" x14ac:dyDescent="0.25">
      <c r="A11" s="100" t="s">
        <v>164</v>
      </c>
      <c r="B11" s="98" t="s">
        <v>172</v>
      </c>
      <c r="C11" s="94" t="s">
        <v>145</v>
      </c>
      <c r="D11" s="101" t="s">
        <v>9</v>
      </c>
      <c r="E11" s="55"/>
      <c r="F11" s="56">
        <v>3211</v>
      </c>
      <c r="G11" s="100" t="s">
        <v>104</v>
      </c>
    </row>
    <row r="12" spans="1:10" hidden="1" x14ac:dyDescent="0.25">
      <c r="A12" s="100" t="s">
        <v>112</v>
      </c>
      <c r="B12" s="98" t="s">
        <v>134</v>
      </c>
      <c r="C12" s="94" t="s">
        <v>135</v>
      </c>
      <c r="D12" s="101" t="s">
        <v>9</v>
      </c>
      <c r="E12" s="55"/>
      <c r="F12" s="56">
        <v>3211</v>
      </c>
      <c r="G12" s="100" t="s">
        <v>104</v>
      </c>
    </row>
    <row r="13" spans="1:10" hidden="1" x14ac:dyDescent="0.25">
      <c r="A13" s="100" t="s">
        <v>170</v>
      </c>
      <c r="B13" s="98" t="s">
        <v>173</v>
      </c>
      <c r="C13" s="94" t="s">
        <v>171</v>
      </c>
      <c r="D13" s="101" t="s">
        <v>9</v>
      </c>
      <c r="E13" s="55"/>
      <c r="F13" s="56">
        <v>3211</v>
      </c>
      <c r="G13" s="100" t="s">
        <v>104</v>
      </c>
    </row>
    <row r="14" spans="1:10" hidden="1" x14ac:dyDescent="0.25">
      <c r="A14" s="100" t="s">
        <v>147</v>
      </c>
      <c r="B14" s="114">
        <v>24640993045</v>
      </c>
      <c r="C14" s="94" t="s">
        <v>10</v>
      </c>
      <c r="D14" s="101" t="s">
        <v>9</v>
      </c>
      <c r="E14" s="55"/>
      <c r="F14" s="56">
        <v>3211</v>
      </c>
      <c r="G14" s="100" t="s">
        <v>104</v>
      </c>
    </row>
    <row r="15" spans="1:10" hidden="1" x14ac:dyDescent="0.25">
      <c r="A15" s="100" t="s">
        <v>158</v>
      </c>
      <c r="B15" s="60" t="s">
        <v>23</v>
      </c>
      <c r="C15" s="94" t="s">
        <v>23</v>
      </c>
      <c r="D15" s="101" t="s">
        <v>9</v>
      </c>
      <c r="E15" s="55"/>
      <c r="F15" s="56">
        <v>3211</v>
      </c>
      <c r="G15" s="100" t="s">
        <v>104</v>
      </c>
      <c r="J15" t="s">
        <v>40</v>
      </c>
    </row>
    <row r="16" spans="1:10" hidden="1" x14ac:dyDescent="0.25">
      <c r="A16" s="100" t="s">
        <v>191</v>
      </c>
      <c r="B16" s="60" t="s">
        <v>23</v>
      </c>
      <c r="C16" s="94" t="s">
        <v>23</v>
      </c>
      <c r="D16" s="101" t="s">
        <v>9</v>
      </c>
      <c r="E16" s="55"/>
      <c r="F16" s="56">
        <v>3211</v>
      </c>
      <c r="G16" s="100" t="s">
        <v>104</v>
      </c>
    </row>
    <row r="17" spans="1:10" hidden="1" x14ac:dyDescent="0.25">
      <c r="A17" s="100" t="s">
        <v>151</v>
      </c>
      <c r="B17" s="98" t="s">
        <v>175</v>
      </c>
      <c r="C17" s="94" t="s">
        <v>174</v>
      </c>
      <c r="D17" s="101" t="s">
        <v>9</v>
      </c>
      <c r="E17" s="55"/>
      <c r="F17" s="56">
        <v>3211</v>
      </c>
      <c r="G17" s="100" t="s">
        <v>104</v>
      </c>
    </row>
    <row r="18" spans="1:10" hidden="1" x14ac:dyDescent="0.25">
      <c r="A18" s="112" t="s">
        <v>176</v>
      </c>
      <c r="B18" s="98" t="s">
        <v>177</v>
      </c>
      <c r="C18" s="94" t="s">
        <v>10</v>
      </c>
      <c r="D18" s="101" t="s">
        <v>9</v>
      </c>
      <c r="E18" s="55"/>
      <c r="F18" s="56">
        <v>3211</v>
      </c>
      <c r="G18" s="100" t="s">
        <v>104</v>
      </c>
    </row>
    <row r="19" spans="1:10" hidden="1" x14ac:dyDescent="0.25">
      <c r="A19" s="112" t="s">
        <v>241</v>
      </c>
      <c r="B19" s="60" t="s">
        <v>23</v>
      </c>
      <c r="C19" s="94" t="s">
        <v>23</v>
      </c>
      <c r="D19" s="101" t="s">
        <v>9</v>
      </c>
      <c r="E19" s="55"/>
      <c r="F19" s="56">
        <v>3211</v>
      </c>
      <c r="G19" s="100" t="s">
        <v>104</v>
      </c>
    </row>
    <row r="20" spans="1:10" x14ac:dyDescent="0.25">
      <c r="A20" s="112" t="s">
        <v>199</v>
      </c>
      <c r="B20" s="98" t="s">
        <v>226</v>
      </c>
      <c r="C20" s="94" t="s">
        <v>12</v>
      </c>
      <c r="D20" s="101" t="s">
        <v>9</v>
      </c>
      <c r="E20" s="55">
        <f>598+792.2</f>
        <v>1390.2</v>
      </c>
      <c r="F20" s="56">
        <v>3211</v>
      </c>
      <c r="G20" s="100" t="s">
        <v>104</v>
      </c>
    </row>
    <row r="21" spans="1:10" hidden="1" x14ac:dyDescent="0.25">
      <c r="A21" s="112" t="s">
        <v>153</v>
      </c>
      <c r="B21" s="98" t="s">
        <v>178</v>
      </c>
      <c r="C21" s="94" t="s">
        <v>10</v>
      </c>
      <c r="D21" s="101" t="s">
        <v>9</v>
      </c>
      <c r="E21" s="55"/>
      <c r="F21" s="56">
        <v>3211</v>
      </c>
      <c r="G21" s="100" t="s">
        <v>104</v>
      </c>
      <c r="I21" t="s">
        <v>40</v>
      </c>
    </row>
    <row r="22" spans="1:10" x14ac:dyDescent="0.25">
      <c r="A22" s="112" t="s">
        <v>261</v>
      </c>
      <c r="B22" s="60" t="s">
        <v>23</v>
      </c>
      <c r="C22" s="94" t="s">
        <v>23</v>
      </c>
      <c r="D22" s="101" t="s">
        <v>9</v>
      </c>
      <c r="E22" s="55">
        <v>882</v>
      </c>
      <c r="F22" s="56">
        <v>3211</v>
      </c>
      <c r="G22" s="100" t="s">
        <v>104</v>
      </c>
    </row>
    <row r="23" spans="1:10" ht="17.25" customHeight="1" x14ac:dyDescent="0.25">
      <c r="A23" s="24" t="s">
        <v>266</v>
      </c>
      <c r="B23" s="98" t="s">
        <v>267</v>
      </c>
      <c r="C23" s="94" t="s">
        <v>10</v>
      </c>
      <c r="D23" s="101" t="s">
        <v>9</v>
      </c>
      <c r="E23" s="55">
        <v>79.099999999999994</v>
      </c>
      <c r="F23" s="56">
        <v>3211</v>
      </c>
      <c r="G23" s="100" t="s">
        <v>104</v>
      </c>
    </row>
    <row r="24" spans="1:10" hidden="1" x14ac:dyDescent="0.25">
      <c r="A24" s="100" t="s">
        <v>160</v>
      </c>
      <c r="B24" s="60" t="s">
        <v>23</v>
      </c>
      <c r="C24" s="94" t="s">
        <v>23</v>
      </c>
      <c r="D24" s="101" t="s">
        <v>9</v>
      </c>
      <c r="E24" s="55"/>
      <c r="F24" s="56">
        <v>3211</v>
      </c>
      <c r="G24" s="100" t="s">
        <v>104</v>
      </c>
    </row>
    <row r="25" spans="1:10" x14ac:dyDescent="0.25">
      <c r="A25" s="100" t="s">
        <v>296</v>
      </c>
      <c r="B25" s="60" t="s">
        <v>23</v>
      </c>
      <c r="C25" s="94" t="s">
        <v>23</v>
      </c>
      <c r="D25" s="101" t="s">
        <v>9</v>
      </c>
      <c r="E25" s="55">
        <v>1245</v>
      </c>
      <c r="F25" s="56">
        <v>3211</v>
      </c>
      <c r="G25" s="100" t="s">
        <v>104</v>
      </c>
    </row>
    <row r="26" spans="1:10" x14ac:dyDescent="0.25">
      <c r="A26" s="55" t="s">
        <v>297</v>
      </c>
      <c r="B26" s="60" t="s">
        <v>23</v>
      </c>
      <c r="C26" s="94" t="s">
        <v>23</v>
      </c>
      <c r="D26" s="101" t="s">
        <v>9</v>
      </c>
      <c r="E26" s="55">
        <f>900+1350</f>
        <v>2250</v>
      </c>
      <c r="F26" s="56">
        <v>3211</v>
      </c>
      <c r="G26" s="100" t="s">
        <v>104</v>
      </c>
    </row>
    <row r="27" spans="1:10" x14ac:dyDescent="0.25">
      <c r="A27" s="161"/>
      <c r="B27" s="162"/>
      <c r="C27" s="162"/>
      <c r="D27" s="163"/>
      <c r="E27" s="102">
        <f>SUM(E8:E26)</f>
        <v>8046.3</v>
      </c>
      <c r="F27" s="164"/>
      <c r="G27" s="164"/>
      <c r="J27" t="s">
        <v>40</v>
      </c>
    </row>
    <row r="28" spans="1:10" x14ac:dyDescent="0.25">
      <c r="A28" s="165" t="s">
        <v>115</v>
      </c>
      <c r="B28" s="166"/>
      <c r="C28" s="166"/>
      <c r="D28" s="167"/>
      <c r="E28" s="103">
        <f>E27</f>
        <v>8046.3</v>
      </c>
      <c r="F28" s="165"/>
      <c r="G28" s="167"/>
    </row>
    <row r="29" spans="1:10" s="54" customFormat="1" x14ac:dyDescent="0.25">
      <c r="A29" s="100" t="s">
        <v>74</v>
      </c>
      <c r="B29" s="60" t="s">
        <v>79</v>
      </c>
      <c r="C29" s="94" t="s">
        <v>12</v>
      </c>
      <c r="D29" s="101" t="s">
        <v>9</v>
      </c>
      <c r="E29" s="131">
        <v>285.23</v>
      </c>
      <c r="F29" s="56">
        <v>3221</v>
      </c>
      <c r="G29" s="100" t="s">
        <v>75</v>
      </c>
    </row>
    <row r="30" spans="1:10" s="54" customFormat="1" x14ac:dyDescent="0.25">
      <c r="A30" s="100" t="s">
        <v>245</v>
      </c>
      <c r="B30" s="60" t="s">
        <v>299</v>
      </c>
      <c r="C30" s="94" t="s">
        <v>12</v>
      </c>
      <c r="D30" s="101" t="s">
        <v>9</v>
      </c>
      <c r="E30" s="131">
        <v>13</v>
      </c>
      <c r="F30" s="56">
        <v>3221</v>
      </c>
      <c r="G30" s="100" t="s">
        <v>75</v>
      </c>
    </row>
    <row r="31" spans="1:10" s="54" customFormat="1" x14ac:dyDescent="0.25">
      <c r="A31" s="100" t="s">
        <v>125</v>
      </c>
      <c r="B31" s="98" t="s">
        <v>126</v>
      </c>
      <c r="C31" s="94" t="s">
        <v>10</v>
      </c>
      <c r="D31" s="109" t="s">
        <v>9</v>
      </c>
      <c r="E31" s="55">
        <v>198.75</v>
      </c>
      <c r="F31" s="56">
        <v>3221</v>
      </c>
      <c r="G31" s="100" t="s">
        <v>75</v>
      </c>
    </row>
    <row r="32" spans="1:10" s="54" customFormat="1" hidden="1" x14ac:dyDescent="0.25">
      <c r="A32" s="100" t="s">
        <v>198</v>
      </c>
      <c r="B32" s="98" t="s">
        <v>227</v>
      </c>
      <c r="C32" s="94" t="s">
        <v>228</v>
      </c>
      <c r="D32" s="109" t="s">
        <v>9</v>
      </c>
      <c r="E32" s="131"/>
      <c r="F32" s="56">
        <v>3221</v>
      </c>
      <c r="G32" s="100" t="s">
        <v>75</v>
      </c>
      <c r="I32" s="54" t="s">
        <v>40</v>
      </c>
    </row>
    <row r="33" spans="1:11" s="54" customFormat="1" hidden="1" x14ac:dyDescent="0.25">
      <c r="A33" s="100" t="s">
        <v>197</v>
      </c>
      <c r="B33" s="98" t="s">
        <v>229</v>
      </c>
      <c r="C33" s="94" t="s">
        <v>12</v>
      </c>
      <c r="D33" s="101" t="s">
        <v>9</v>
      </c>
      <c r="E33" s="131"/>
      <c r="F33" s="56">
        <v>3221</v>
      </c>
      <c r="G33" s="100" t="s">
        <v>75</v>
      </c>
      <c r="I33" s="54" t="s">
        <v>40</v>
      </c>
    </row>
    <row r="34" spans="1:11" s="54" customFormat="1" hidden="1" x14ac:dyDescent="0.25">
      <c r="A34" s="100" t="s">
        <v>201</v>
      </c>
      <c r="B34" s="98" t="s">
        <v>230</v>
      </c>
      <c r="C34" s="94" t="s">
        <v>12</v>
      </c>
      <c r="D34" s="101" t="s">
        <v>9</v>
      </c>
      <c r="E34" s="131"/>
      <c r="F34" s="56">
        <v>3221</v>
      </c>
      <c r="G34" s="100" t="s">
        <v>75</v>
      </c>
      <c r="K34" s="54" t="s">
        <v>40</v>
      </c>
    </row>
    <row r="35" spans="1:11" s="54" customFormat="1" hidden="1" x14ac:dyDescent="0.25">
      <c r="A35" s="100" t="s">
        <v>195</v>
      </c>
      <c r="B35" s="98" t="s">
        <v>231</v>
      </c>
      <c r="C35" s="94" t="s">
        <v>12</v>
      </c>
      <c r="D35" s="101" t="s">
        <v>9</v>
      </c>
      <c r="E35" s="131"/>
      <c r="F35" s="56">
        <v>3221</v>
      </c>
      <c r="G35" s="100" t="s">
        <v>75</v>
      </c>
      <c r="I35" s="54" t="s">
        <v>40</v>
      </c>
      <c r="J35" s="54" t="s">
        <v>40</v>
      </c>
    </row>
    <row r="36" spans="1:11" s="54" customFormat="1" hidden="1" x14ac:dyDescent="0.25">
      <c r="A36" s="100" t="s">
        <v>232</v>
      </c>
      <c r="B36" s="98" t="s">
        <v>233</v>
      </c>
      <c r="C36" s="94" t="s">
        <v>10</v>
      </c>
      <c r="D36" s="101" t="s">
        <v>9</v>
      </c>
      <c r="E36" s="131"/>
      <c r="F36" s="56">
        <v>3221</v>
      </c>
      <c r="G36" s="100" t="s">
        <v>75</v>
      </c>
      <c r="I36" s="54" t="s">
        <v>40</v>
      </c>
    </row>
    <row r="37" spans="1:11" s="54" customFormat="1" hidden="1" x14ac:dyDescent="0.25">
      <c r="A37" s="100" t="s">
        <v>179</v>
      </c>
      <c r="B37" s="98" t="s">
        <v>180</v>
      </c>
      <c r="C37" s="94" t="s">
        <v>10</v>
      </c>
      <c r="D37" s="109" t="s">
        <v>9</v>
      </c>
      <c r="E37" s="131"/>
      <c r="F37" s="56">
        <v>3221</v>
      </c>
      <c r="G37" s="100" t="s">
        <v>75</v>
      </c>
    </row>
    <row r="38" spans="1:11" s="54" customFormat="1" hidden="1" x14ac:dyDescent="0.25">
      <c r="A38" s="100" t="s">
        <v>185</v>
      </c>
      <c r="B38" s="60" t="s">
        <v>23</v>
      </c>
      <c r="C38" s="94" t="s">
        <v>10</v>
      </c>
      <c r="D38" s="109" t="s">
        <v>9</v>
      </c>
      <c r="E38" s="131"/>
      <c r="F38" s="56">
        <v>3221</v>
      </c>
      <c r="G38" s="100" t="s">
        <v>186</v>
      </c>
    </row>
    <row r="39" spans="1:11" s="54" customFormat="1" hidden="1" x14ac:dyDescent="0.25">
      <c r="A39" s="100" t="s">
        <v>202</v>
      </c>
      <c r="B39" s="97">
        <v>31869636818</v>
      </c>
      <c r="C39" s="95" t="s">
        <v>12</v>
      </c>
      <c r="D39" s="18" t="s">
        <v>9</v>
      </c>
      <c r="E39" s="131"/>
      <c r="F39" s="56">
        <v>3221</v>
      </c>
      <c r="G39" s="17" t="s">
        <v>203</v>
      </c>
    </row>
    <row r="40" spans="1:11" ht="13.5" hidden="1" customHeight="1" x14ac:dyDescent="0.25">
      <c r="A40" s="104" t="s">
        <v>82</v>
      </c>
      <c r="B40" s="105">
        <v>23164877659</v>
      </c>
      <c r="C40" s="101" t="s">
        <v>83</v>
      </c>
      <c r="D40" s="106" t="s">
        <v>9</v>
      </c>
      <c r="E40" s="132"/>
      <c r="F40" s="107">
        <v>3221</v>
      </c>
      <c r="G40" s="17" t="s">
        <v>203</v>
      </c>
      <c r="H40" s="54"/>
      <c r="I40" s="54"/>
    </row>
    <row r="41" spans="1:11" x14ac:dyDescent="0.25">
      <c r="A41" s="61" t="s">
        <v>129</v>
      </c>
      <c r="B41" s="26">
        <v>99929630012</v>
      </c>
      <c r="C41" s="26" t="s">
        <v>12</v>
      </c>
      <c r="D41" s="21" t="s">
        <v>9</v>
      </c>
      <c r="E41" s="23">
        <v>38</v>
      </c>
      <c r="F41" s="27">
        <v>3224</v>
      </c>
      <c r="G41" s="28" t="s">
        <v>298</v>
      </c>
      <c r="H41" s="54"/>
      <c r="I41" s="54"/>
    </row>
    <row r="42" spans="1:11" ht="13.5" customHeight="1" x14ac:dyDescent="0.25">
      <c r="A42" s="91" t="s">
        <v>11</v>
      </c>
      <c r="B42" s="97">
        <v>31869636818</v>
      </c>
      <c r="C42" s="95" t="s">
        <v>12</v>
      </c>
      <c r="D42" s="18" t="s">
        <v>9</v>
      </c>
      <c r="E42" s="132">
        <v>6.7</v>
      </c>
      <c r="F42" s="107">
        <v>3221</v>
      </c>
      <c r="G42" s="17" t="s">
        <v>203</v>
      </c>
      <c r="H42" s="54"/>
      <c r="I42" s="54"/>
    </row>
    <row r="43" spans="1:11" ht="13.5" hidden="1" customHeight="1" x14ac:dyDescent="0.25">
      <c r="A43" s="104" t="s">
        <v>225</v>
      </c>
      <c r="B43" s="120" t="s">
        <v>23</v>
      </c>
      <c r="C43" s="101" t="s">
        <v>23</v>
      </c>
      <c r="D43" s="106" t="s">
        <v>9</v>
      </c>
      <c r="E43" s="132"/>
      <c r="F43" s="107">
        <v>3221</v>
      </c>
      <c r="G43" s="17" t="s">
        <v>203</v>
      </c>
      <c r="H43" s="54"/>
      <c r="I43" s="54"/>
    </row>
    <row r="44" spans="1:11" x14ac:dyDescent="0.25">
      <c r="A44" s="143" t="s">
        <v>13</v>
      </c>
      <c r="B44" s="144"/>
      <c r="C44" s="144"/>
      <c r="D44" s="145"/>
      <c r="E44" s="25">
        <f>SUM(E29:E43)</f>
        <v>541.68000000000006</v>
      </c>
      <c r="F44" s="159"/>
      <c r="G44" s="159"/>
      <c r="H44" s="54"/>
      <c r="I44" s="54"/>
    </row>
    <row r="45" spans="1:11" hidden="1" x14ac:dyDescent="0.25">
      <c r="A45" s="61" t="s">
        <v>109</v>
      </c>
      <c r="B45" s="89">
        <v>29851677029</v>
      </c>
      <c r="C45" s="90" t="s">
        <v>12</v>
      </c>
      <c r="D45" s="18" t="s">
        <v>9</v>
      </c>
      <c r="E45" s="23"/>
      <c r="F45" s="81">
        <v>3222</v>
      </c>
      <c r="G45" s="17" t="s">
        <v>80</v>
      </c>
      <c r="H45" s="54"/>
      <c r="I45" s="54"/>
    </row>
    <row r="46" spans="1:11" hidden="1" x14ac:dyDescent="0.25">
      <c r="A46" s="61" t="s">
        <v>234</v>
      </c>
      <c r="B46" s="117">
        <v>29362779669</v>
      </c>
      <c r="C46" s="90" t="s">
        <v>12</v>
      </c>
      <c r="D46" s="18" t="s">
        <v>9</v>
      </c>
      <c r="E46" s="23"/>
      <c r="F46" s="117">
        <v>3222</v>
      </c>
      <c r="G46" s="17" t="s">
        <v>80</v>
      </c>
      <c r="H46" s="54"/>
      <c r="I46" s="54"/>
    </row>
    <row r="47" spans="1:11" x14ac:dyDescent="0.25">
      <c r="A47" s="61" t="s">
        <v>149</v>
      </c>
      <c r="B47" s="92">
        <v>77290621540</v>
      </c>
      <c r="C47" s="90" t="s">
        <v>12</v>
      </c>
      <c r="D47" s="18" t="s">
        <v>9</v>
      </c>
      <c r="E47" s="23">
        <v>484.1</v>
      </c>
      <c r="F47" s="92">
        <v>3222</v>
      </c>
      <c r="G47" s="17" t="s">
        <v>80</v>
      </c>
      <c r="H47" s="54"/>
      <c r="I47" s="54" t="s">
        <v>40</v>
      </c>
    </row>
    <row r="48" spans="1:11" hidden="1" x14ac:dyDescent="0.25">
      <c r="A48" s="61" t="s">
        <v>138</v>
      </c>
      <c r="B48" s="96" t="s">
        <v>139</v>
      </c>
      <c r="C48" s="90" t="s">
        <v>12</v>
      </c>
      <c r="D48" s="18" t="s">
        <v>9</v>
      </c>
      <c r="E48" s="23"/>
      <c r="F48" s="24">
        <v>3222</v>
      </c>
      <c r="G48" s="17" t="s">
        <v>80</v>
      </c>
      <c r="H48" s="54"/>
      <c r="I48" s="54"/>
    </row>
    <row r="49" spans="1:12" hidden="1" x14ac:dyDescent="0.25">
      <c r="A49" s="61" t="s">
        <v>187</v>
      </c>
      <c r="B49" s="96" t="s">
        <v>237</v>
      </c>
      <c r="C49" s="90" t="s">
        <v>12</v>
      </c>
      <c r="D49" s="18" t="s">
        <v>9</v>
      </c>
      <c r="E49" s="23"/>
      <c r="F49" s="24">
        <v>3222</v>
      </c>
      <c r="G49" s="17" t="s">
        <v>80</v>
      </c>
      <c r="H49" s="54"/>
      <c r="I49" s="54"/>
    </row>
    <row r="50" spans="1:12" ht="15.75" hidden="1" customHeight="1" x14ac:dyDescent="0.25">
      <c r="A50" s="61" t="s">
        <v>235</v>
      </c>
      <c r="B50" s="96" t="s">
        <v>236</v>
      </c>
      <c r="C50" s="90" t="s">
        <v>12</v>
      </c>
      <c r="D50" s="18" t="s">
        <v>9</v>
      </c>
      <c r="E50" s="23"/>
      <c r="F50" s="24">
        <v>3222</v>
      </c>
      <c r="G50" s="17" t="s">
        <v>80</v>
      </c>
      <c r="H50" s="54"/>
      <c r="I50" s="54"/>
    </row>
    <row r="51" spans="1:12" hidden="1" x14ac:dyDescent="0.25">
      <c r="A51" s="61" t="s">
        <v>238</v>
      </c>
      <c r="B51" s="96" t="s">
        <v>239</v>
      </c>
      <c r="C51" s="90" t="s">
        <v>12</v>
      </c>
      <c r="D51" s="18" t="s">
        <v>9</v>
      </c>
      <c r="E51" s="23"/>
      <c r="F51" s="24">
        <v>3222</v>
      </c>
      <c r="G51" s="17" t="s">
        <v>80</v>
      </c>
      <c r="H51" s="54"/>
      <c r="I51" s="54"/>
    </row>
    <row r="52" spans="1:12" hidden="1" x14ac:dyDescent="0.25">
      <c r="A52" s="61" t="s">
        <v>157</v>
      </c>
      <c r="B52" s="26" t="s">
        <v>23</v>
      </c>
      <c r="C52" s="90" t="s">
        <v>23</v>
      </c>
      <c r="D52" s="21" t="s">
        <v>9</v>
      </c>
      <c r="E52" s="23"/>
      <c r="F52" s="24">
        <v>3222</v>
      </c>
      <c r="G52" s="17" t="s">
        <v>80</v>
      </c>
      <c r="H52" s="54"/>
      <c r="I52" s="54"/>
    </row>
    <row r="53" spans="1:12" x14ac:dyDescent="0.25">
      <c r="A53" s="61" t="s">
        <v>254</v>
      </c>
      <c r="B53" s="26" t="s">
        <v>23</v>
      </c>
      <c r="C53" s="90" t="s">
        <v>23</v>
      </c>
      <c r="D53" s="21" t="s">
        <v>9</v>
      </c>
      <c r="E53" s="23">
        <v>671.95</v>
      </c>
      <c r="F53" s="24">
        <v>3222</v>
      </c>
      <c r="G53" s="17" t="s">
        <v>80</v>
      </c>
      <c r="H53" s="54"/>
      <c r="I53" s="54" t="s">
        <v>40</v>
      </c>
    </row>
    <row r="54" spans="1:12" hidden="1" x14ac:dyDescent="0.25">
      <c r="A54" s="61" t="s">
        <v>181</v>
      </c>
      <c r="B54" s="26" t="s">
        <v>23</v>
      </c>
      <c r="C54" s="90" t="s">
        <v>23</v>
      </c>
      <c r="D54" s="21" t="s">
        <v>9</v>
      </c>
      <c r="E54" s="23"/>
      <c r="F54" s="24">
        <v>3222</v>
      </c>
      <c r="G54" s="17" t="s">
        <v>80</v>
      </c>
      <c r="H54" s="54"/>
      <c r="I54" s="54"/>
    </row>
    <row r="55" spans="1:12" x14ac:dyDescent="0.25">
      <c r="A55" s="61" t="s">
        <v>248</v>
      </c>
      <c r="B55" s="26">
        <v>89936314980</v>
      </c>
      <c r="C55" s="90" t="s">
        <v>12</v>
      </c>
      <c r="D55" s="21" t="s">
        <v>9</v>
      </c>
      <c r="E55" s="23">
        <v>258</v>
      </c>
      <c r="F55" s="17">
        <v>3222</v>
      </c>
      <c r="G55" s="17" t="s">
        <v>80</v>
      </c>
      <c r="H55" s="54"/>
      <c r="I55" s="54"/>
    </row>
    <row r="56" spans="1:12" hidden="1" x14ac:dyDescent="0.25">
      <c r="A56" s="61" t="s">
        <v>154</v>
      </c>
      <c r="B56" s="96" t="s">
        <v>182</v>
      </c>
      <c r="C56" s="90" t="s">
        <v>155</v>
      </c>
      <c r="D56" s="80" t="s">
        <v>9</v>
      </c>
      <c r="E56" s="23"/>
      <c r="F56" s="17">
        <v>3222</v>
      </c>
      <c r="G56" s="17" t="s">
        <v>80</v>
      </c>
      <c r="H56" s="54"/>
      <c r="I56" s="54"/>
    </row>
    <row r="57" spans="1:12" x14ac:dyDescent="0.25">
      <c r="A57" s="61" t="s">
        <v>301</v>
      </c>
      <c r="B57" s="135" t="s">
        <v>23</v>
      </c>
      <c r="C57" s="90" t="s">
        <v>23</v>
      </c>
      <c r="D57" s="80" t="s">
        <v>9</v>
      </c>
      <c r="E57" s="23">
        <v>28</v>
      </c>
      <c r="F57" s="17">
        <v>3222</v>
      </c>
      <c r="G57" s="17" t="s">
        <v>80</v>
      </c>
      <c r="H57" s="54"/>
      <c r="I57" s="54"/>
    </row>
    <row r="58" spans="1:12" s="54" customFormat="1" hidden="1" x14ac:dyDescent="0.25">
      <c r="A58" s="61" t="s">
        <v>260</v>
      </c>
      <c r="B58" s="96"/>
      <c r="C58" s="90" t="s">
        <v>240</v>
      </c>
      <c r="D58" s="80" t="s">
        <v>9</v>
      </c>
      <c r="E58" s="23"/>
      <c r="F58" s="17"/>
      <c r="G58" s="17"/>
    </row>
    <row r="59" spans="1:12" s="54" customFormat="1" x14ac:dyDescent="0.25">
      <c r="A59" s="61" t="s">
        <v>300</v>
      </c>
      <c r="B59" s="135" t="s">
        <v>23</v>
      </c>
      <c r="C59" s="90" t="s">
        <v>23</v>
      </c>
      <c r="D59" s="80" t="s">
        <v>9</v>
      </c>
      <c r="E59" s="23">
        <v>93</v>
      </c>
      <c r="F59" s="17">
        <v>3222</v>
      </c>
      <c r="G59" s="17" t="s">
        <v>80</v>
      </c>
      <c r="I59" s="54" t="s">
        <v>40</v>
      </c>
    </row>
    <row r="60" spans="1:12" x14ac:dyDescent="0.25">
      <c r="A60" s="17" t="s">
        <v>92</v>
      </c>
      <c r="B60" s="26">
        <v>25975412650</v>
      </c>
      <c r="C60" s="26" t="s">
        <v>12</v>
      </c>
      <c r="D60" s="18" t="s">
        <v>9</v>
      </c>
      <c r="E60" s="59">
        <f>117+116.39</f>
        <v>233.39</v>
      </c>
      <c r="F60" s="17">
        <v>3222</v>
      </c>
      <c r="G60" s="17" t="s">
        <v>80</v>
      </c>
      <c r="I60" t="s">
        <v>40</v>
      </c>
      <c r="J60" t="s">
        <v>40</v>
      </c>
    </row>
    <row r="61" spans="1:12" ht="14.25" customHeight="1" x14ac:dyDescent="0.25">
      <c r="A61" s="91" t="s">
        <v>11</v>
      </c>
      <c r="B61" s="97">
        <v>31869636818</v>
      </c>
      <c r="C61" s="95" t="s">
        <v>12</v>
      </c>
      <c r="D61" s="18" t="s">
        <v>9</v>
      </c>
      <c r="E61" s="23">
        <f>42.7+27.22+23.32+356.06</f>
        <v>449.3</v>
      </c>
      <c r="F61" s="24">
        <v>3222</v>
      </c>
      <c r="G61" s="17" t="s">
        <v>80</v>
      </c>
      <c r="H61" s="54"/>
      <c r="I61" s="54"/>
      <c r="K61" t="s">
        <v>40</v>
      </c>
    </row>
    <row r="62" spans="1:12" x14ac:dyDescent="0.25">
      <c r="A62" s="143" t="s">
        <v>88</v>
      </c>
      <c r="B62" s="144"/>
      <c r="C62" s="144"/>
      <c r="D62" s="145"/>
      <c r="E62" s="25">
        <f>SUM(E47:E61)</f>
        <v>2217.7400000000002</v>
      </c>
      <c r="F62" s="159"/>
      <c r="G62" s="159"/>
      <c r="H62" s="54"/>
      <c r="I62" s="54"/>
      <c r="L62" t="s">
        <v>40</v>
      </c>
    </row>
    <row r="63" spans="1:12" ht="14.25" customHeight="1" x14ac:dyDescent="0.25">
      <c r="A63" s="17" t="s">
        <v>14</v>
      </c>
      <c r="B63" s="22">
        <v>43965974818</v>
      </c>
      <c r="C63" s="76" t="s">
        <v>10</v>
      </c>
      <c r="D63" s="18" t="s">
        <v>9</v>
      </c>
      <c r="E63" s="19">
        <v>1161.75</v>
      </c>
      <c r="F63" s="17">
        <v>3223</v>
      </c>
      <c r="G63" s="17" t="s">
        <v>15</v>
      </c>
      <c r="H63" s="54"/>
      <c r="I63" s="54"/>
    </row>
    <row r="64" spans="1:12" x14ac:dyDescent="0.25">
      <c r="A64" s="143" t="s">
        <v>16</v>
      </c>
      <c r="B64" s="144"/>
      <c r="C64" s="144"/>
      <c r="D64" s="145"/>
      <c r="E64" s="25">
        <f>E63</f>
        <v>1161.75</v>
      </c>
      <c r="F64" s="159"/>
      <c r="G64" s="159"/>
      <c r="H64" s="54"/>
      <c r="I64" s="54" t="s">
        <v>40</v>
      </c>
      <c r="J64" t="s">
        <v>40</v>
      </c>
    </row>
    <row r="65" spans="1:10" x14ac:dyDescent="0.25">
      <c r="A65" s="61" t="s">
        <v>123</v>
      </c>
      <c r="B65" s="26">
        <v>70571833346</v>
      </c>
      <c r="C65" s="90" t="s">
        <v>124</v>
      </c>
      <c r="D65" s="21" t="s">
        <v>9</v>
      </c>
      <c r="E65" s="23">
        <v>9.41</v>
      </c>
      <c r="F65" s="27">
        <v>3224</v>
      </c>
      <c r="G65" s="28" t="s">
        <v>17</v>
      </c>
      <c r="H65" s="54"/>
      <c r="I65" s="54"/>
    </row>
    <row r="66" spans="1:10" hidden="1" x14ac:dyDescent="0.25">
      <c r="A66" s="61" t="s">
        <v>156</v>
      </c>
      <c r="B66" s="26">
        <v>15280395422</v>
      </c>
      <c r="C66" s="90" t="s">
        <v>12</v>
      </c>
      <c r="D66" s="21" t="s">
        <v>9</v>
      </c>
      <c r="E66" s="23"/>
      <c r="F66" s="27">
        <v>3224</v>
      </c>
      <c r="G66" s="28" t="s">
        <v>17</v>
      </c>
      <c r="H66" s="54"/>
      <c r="I66" s="54"/>
      <c r="J66" t="s">
        <v>40</v>
      </c>
    </row>
    <row r="67" spans="1:10" hidden="1" x14ac:dyDescent="0.25">
      <c r="A67" s="17" t="s">
        <v>204</v>
      </c>
      <c r="B67" s="64">
        <v>73660371074</v>
      </c>
      <c r="C67" s="76" t="s">
        <v>205</v>
      </c>
      <c r="D67" s="21" t="s">
        <v>9</v>
      </c>
      <c r="E67" s="23"/>
      <c r="F67" s="27">
        <v>3224</v>
      </c>
      <c r="G67" s="28" t="s">
        <v>17</v>
      </c>
      <c r="H67" s="54"/>
      <c r="I67" s="54"/>
    </row>
    <row r="68" spans="1:10" x14ac:dyDescent="0.25">
      <c r="A68" s="91" t="s">
        <v>244</v>
      </c>
      <c r="B68" s="64">
        <v>83605107180</v>
      </c>
      <c r="C68" s="76" t="s">
        <v>10</v>
      </c>
      <c r="D68" s="21" t="s">
        <v>9</v>
      </c>
      <c r="E68" s="23">
        <v>38.94</v>
      </c>
      <c r="F68" s="27">
        <v>3224</v>
      </c>
      <c r="G68" s="28" t="s">
        <v>17</v>
      </c>
      <c r="H68" s="54"/>
      <c r="I68" s="54"/>
    </row>
    <row r="69" spans="1:10" hidden="1" x14ac:dyDescent="0.25">
      <c r="A69" s="61" t="s">
        <v>128</v>
      </c>
      <c r="B69" s="26">
        <v>71642207963</v>
      </c>
      <c r="C69" s="26" t="s">
        <v>10</v>
      </c>
      <c r="D69" s="21" t="s">
        <v>9</v>
      </c>
      <c r="E69" s="23"/>
      <c r="F69" s="27">
        <v>3324</v>
      </c>
      <c r="G69" s="28" t="s">
        <v>17</v>
      </c>
      <c r="H69" s="54"/>
      <c r="I69" s="54"/>
    </row>
    <row r="70" spans="1:10" x14ac:dyDescent="0.25">
      <c r="A70" s="61" t="s">
        <v>249</v>
      </c>
      <c r="B70" s="26">
        <v>8110509618</v>
      </c>
      <c r="C70" s="26" t="s">
        <v>10</v>
      </c>
      <c r="D70" s="21" t="s">
        <v>9</v>
      </c>
      <c r="E70" s="23">
        <v>212.5</v>
      </c>
      <c r="F70" s="27">
        <v>3324</v>
      </c>
      <c r="G70" s="28" t="s">
        <v>17</v>
      </c>
      <c r="H70" s="54"/>
      <c r="I70" s="54"/>
    </row>
    <row r="71" spans="1:10" x14ac:dyDescent="0.25">
      <c r="A71" s="21" t="s">
        <v>302</v>
      </c>
      <c r="B71" s="26">
        <v>39427677849</v>
      </c>
      <c r="C71" s="26" t="s">
        <v>12</v>
      </c>
      <c r="D71" s="21" t="s">
        <v>9</v>
      </c>
      <c r="E71" s="23">
        <v>37</v>
      </c>
      <c r="F71" s="27">
        <v>3224</v>
      </c>
      <c r="G71" s="28" t="s">
        <v>17</v>
      </c>
      <c r="H71" s="54"/>
      <c r="I71" s="54" t="s">
        <v>40</v>
      </c>
    </row>
    <row r="72" spans="1:10" x14ac:dyDescent="0.25">
      <c r="A72" s="143" t="s">
        <v>18</v>
      </c>
      <c r="B72" s="144"/>
      <c r="C72" s="144"/>
      <c r="D72" s="145"/>
      <c r="E72" s="25">
        <f>SUM(E65:E71)</f>
        <v>297.85000000000002</v>
      </c>
      <c r="F72" s="159"/>
      <c r="G72" s="159"/>
      <c r="H72" s="54"/>
      <c r="I72" s="54"/>
    </row>
    <row r="73" spans="1:10" ht="13.5" hidden="1" customHeight="1" x14ac:dyDescent="0.25">
      <c r="A73" s="61" t="s">
        <v>128</v>
      </c>
      <c r="B73" s="26">
        <v>71642207963</v>
      </c>
      <c r="C73" s="26" t="s">
        <v>10</v>
      </c>
      <c r="D73" s="21" t="s">
        <v>9</v>
      </c>
      <c r="E73" s="23"/>
      <c r="F73" s="81">
        <v>3225</v>
      </c>
      <c r="G73" s="21" t="s">
        <v>107</v>
      </c>
      <c r="H73" s="54"/>
      <c r="I73" s="54"/>
    </row>
    <row r="74" spans="1:10" hidden="1" x14ac:dyDescent="0.25">
      <c r="A74" s="61" t="s">
        <v>140</v>
      </c>
      <c r="B74" s="26">
        <v>21523879111</v>
      </c>
      <c r="C74" s="26" t="s">
        <v>141</v>
      </c>
      <c r="D74" s="18" t="s">
        <v>9</v>
      </c>
      <c r="E74" s="23"/>
      <c r="F74" s="81">
        <v>3225</v>
      </c>
      <c r="G74" s="21" t="s">
        <v>107</v>
      </c>
      <c r="H74" s="54"/>
      <c r="I74" s="54"/>
    </row>
    <row r="75" spans="1:10" hidden="1" x14ac:dyDescent="0.25">
      <c r="A75" s="143" t="s">
        <v>114</v>
      </c>
      <c r="B75" s="144"/>
      <c r="C75" s="144"/>
      <c r="D75" s="145"/>
      <c r="E75" s="25">
        <f>SUM(E73:E74)</f>
        <v>0</v>
      </c>
      <c r="F75" s="159"/>
      <c r="G75" s="159"/>
      <c r="H75" s="54"/>
      <c r="I75" s="54"/>
    </row>
    <row r="76" spans="1:10" x14ac:dyDescent="0.25">
      <c r="A76" s="157" t="s">
        <v>19</v>
      </c>
      <c r="B76" s="158"/>
      <c r="C76" s="158"/>
      <c r="D76" s="66"/>
      <c r="E76" s="67">
        <f>E64+E62+E44+E75+E72</f>
        <v>4219.0200000000004</v>
      </c>
      <c r="F76" s="68"/>
      <c r="G76" s="69"/>
    </row>
    <row r="77" spans="1:10" x14ac:dyDescent="0.25">
      <c r="A77" s="17" t="s">
        <v>22</v>
      </c>
      <c r="B77" s="64">
        <v>85821130368</v>
      </c>
      <c r="C77" s="76" t="s">
        <v>10</v>
      </c>
      <c r="D77" s="18" t="s">
        <v>9</v>
      </c>
      <c r="E77" s="23">
        <v>5.16</v>
      </c>
      <c r="F77" s="17">
        <v>3231</v>
      </c>
      <c r="G77" s="17" t="s">
        <v>21</v>
      </c>
    </row>
    <row r="78" spans="1:10" x14ac:dyDescent="0.25">
      <c r="A78" s="17" t="s">
        <v>20</v>
      </c>
      <c r="B78" s="64">
        <v>81793146560</v>
      </c>
      <c r="C78" s="76" t="s">
        <v>10</v>
      </c>
      <c r="D78" s="18" t="s">
        <v>9</v>
      </c>
      <c r="E78" s="23">
        <v>9.9</v>
      </c>
      <c r="F78" s="17">
        <v>3231</v>
      </c>
      <c r="G78" s="17" t="s">
        <v>21</v>
      </c>
    </row>
    <row r="79" spans="1:10" x14ac:dyDescent="0.25">
      <c r="A79" s="17" t="s">
        <v>142</v>
      </c>
      <c r="B79" s="64">
        <v>29524210204</v>
      </c>
      <c r="C79" s="76" t="s">
        <v>10</v>
      </c>
      <c r="D79" s="18" t="s">
        <v>9</v>
      </c>
      <c r="E79" s="23">
        <v>188.8</v>
      </c>
      <c r="F79" s="17">
        <v>3231</v>
      </c>
      <c r="G79" s="17" t="s">
        <v>21</v>
      </c>
      <c r="H79" t="s">
        <v>40</v>
      </c>
    </row>
    <row r="80" spans="1:10" x14ac:dyDescent="0.25">
      <c r="A80" s="17" t="s">
        <v>81</v>
      </c>
      <c r="B80" s="63" t="s">
        <v>89</v>
      </c>
      <c r="C80" s="76" t="s">
        <v>12</v>
      </c>
      <c r="D80" s="18" t="s">
        <v>9</v>
      </c>
      <c r="E80" s="23">
        <v>350</v>
      </c>
      <c r="F80" s="17">
        <v>3231</v>
      </c>
      <c r="G80" s="17" t="s">
        <v>72</v>
      </c>
    </row>
    <row r="81" spans="1:9" x14ac:dyDescent="0.25">
      <c r="A81" s="17" t="s">
        <v>97</v>
      </c>
      <c r="B81" s="63" t="s">
        <v>100</v>
      </c>
      <c r="C81" s="76" t="s">
        <v>10</v>
      </c>
      <c r="D81" s="18" t="s">
        <v>9</v>
      </c>
      <c r="E81" s="23">
        <v>46.67</v>
      </c>
      <c r="F81" s="17">
        <v>3231</v>
      </c>
      <c r="G81" s="17" t="s">
        <v>98</v>
      </c>
    </row>
    <row r="82" spans="1:9" x14ac:dyDescent="0.25">
      <c r="A82" s="17" t="s">
        <v>49</v>
      </c>
      <c r="B82" s="78" t="s">
        <v>23</v>
      </c>
      <c r="C82" s="76" t="s">
        <v>23</v>
      </c>
      <c r="D82" s="18" t="s">
        <v>9</v>
      </c>
      <c r="E82" s="23">
        <v>18.739999999999998</v>
      </c>
      <c r="F82" s="17">
        <v>3231</v>
      </c>
      <c r="G82" s="17" t="s">
        <v>21</v>
      </c>
    </row>
    <row r="83" spans="1:9" x14ac:dyDescent="0.25">
      <c r="A83" s="143" t="s">
        <v>24</v>
      </c>
      <c r="B83" s="144"/>
      <c r="C83" s="144"/>
      <c r="D83" s="145"/>
      <c r="E83" s="25">
        <f>SUM(E77:E82)</f>
        <v>619.27</v>
      </c>
      <c r="F83" s="159"/>
      <c r="G83" s="159"/>
      <c r="I83" t="s">
        <v>40</v>
      </c>
    </row>
    <row r="84" spans="1:9" hidden="1" x14ac:dyDescent="0.25">
      <c r="A84" s="21" t="s">
        <v>183</v>
      </c>
      <c r="B84" s="26">
        <v>96320385428</v>
      </c>
      <c r="C84" s="26" t="s">
        <v>124</v>
      </c>
      <c r="D84" s="18" t="s">
        <v>9</v>
      </c>
      <c r="E84" s="23"/>
      <c r="F84" s="92">
        <v>3232</v>
      </c>
      <c r="G84" s="21" t="s">
        <v>148</v>
      </c>
    </row>
    <row r="85" spans="1:9" x14ac:dyDescent="0.25">
      <c r="A85" s="21" t="s">
        <v>250</v>
      </c>
      <c r="B85" s="26" t="s">
        <v>23</v>
      </c>
      <c r="C85" s="26" t="s">
        <v>23</v>
      </c>
      <c r="D85" s="18" t="s">
        <v>9</v>
      </c>
      <c r="E85" s="23">
        <v>3650</v>
      </c>
      <c r="F85" s="119">
        <v>3232</v>
      </c>
      <c r="G85" s="21" t="s">
        <v>148</v>
      </c>
      <c r="H85" t="s">
        <v>40</v>
      </c>
    </row>
    <row r="86" spans="1:9" hidden="1" x14ac:dyDescent="0.25">
      <c r="A86" s="21" t="s">
        <v>196</v>
      </c>
      <c r="B86" s="26" t="s">
        <v>23</v>
      </c>
      <c r="C86" s="26" t="s">
        <v>23</v>
      </c>
      <c r="D86" s="18" t="s">
        <v>9</v>
      </c>
      <c r="E86" s="23"/>
      <c r="F86" s="113">
        <v>3232</v>
      </c>
      <c r="G86" s="21" t="s">
        <v>70</v>
      </c>
    </row>
    <row r="87" spans="1:9" x14ac:dyDescent="0.25">
      <c r="A87" s="21" t="s">
        <v>246</v>
      </c>
      <c r="B87" s="26" t="s">
        <v>23</v>
      </c>
      <c r="C87" s="26" t="s">
        <v>23</v>
      </c>
      <c r="D87" s="18" t="s">
        <v>9</v>
      </c>
      <c r="E87" s="23">
        <v>4870</v>
      </c>
      <c r="F87" s="119">
        <v>3232</v>
      </c>
      <c r="G87" s="21" t="s">
        <v>70</v>
      </c>
    </row>
    <row r="88" spans="1:9" x14ac:dyDescent="0.25">
      <c r="A88" s="21" t="s">
        <v>90</v>
      </c>
      <c r="B88" s="26" t="s">
        <v>23</v>
      </c>
      <c r="C88" s="26" t="s">
        <v>23</v>
      </c>
      <c r="D88" s="18" t="s">
        <v>9</v>
      </c>
      <c r="E88" s="23">
        <v>430</v>
      </c>
      <c r="F88" s="57">
        <v>3232</v>
      </c>
      <c r="G88" s="21" t="s">
        <v>70</v>
      </c>
    </row>
    <row r="89" spans="1:9" x14ac:dyDescent="0.25">
      <c r="A89" s="143" t="s">
        <v>69</v>
      </c>
      <c r="B89" s="144"/>
      <c r="C89" s="144"/>
      <c r="D89" s="145"/>
      <c r="E89" s="25">
        <f>SUM(E84:E88)</f>
        <v>8950</v>
      </c>
      <c r="F89" s="159"/>
      <c r="G89" s="159"/>
    </row>
    <row r="90" spans="1:9" x14ac:dyDescent="0.25">
      <c r="A90" s="17" t="s">
        <v>25</v>
      </c>
      <c r="B90" s="64">
        <v>68419124305</v>
      </c>
      <c r="C90" s="76" t="s">
        <v>10</v>
      </c>
      <c r="D90" s="18" t="s">
        <v>9</v>
      </c>
      <c r="E90" s="23">
        <v>42.48</v>
      </c>
      <c r="F90" s="20">
        <v>3233</v>
      </c>
      <c r="G90" s="24" t="s">
        <v>206</v>
      </c>
    </row>
    <row r="91" spans="1:9" x14ac:dyDescent="0.25">
      <c r="A91" s="17" t="s">
        <v>251</v>
      </c>
      <c r="B91" s="64">
        <v>63942560343</v>
      </c>
      <c r="C91" s="76" t="s">
        <v>252</v>
      </c>
      <c r="D91" s="18" t="s">
        <v>9</v>
      </c>
      <c r="E91" s="23">
        <v>798.75</v>
      </c>
      <c r="F91" s="20">
        <v>3233</v>
      </c>
      <c r="G91" s="24" t="s">
        <v>206</v>
      </c>
    </row>
    <row r="92" spans="1:9" hidden="1" x14ac:dyDescent="0.25">
      <c r="A92" s="100" t="s">
        <v>74</v>
      </c>
      <c r="B92" s="98" t="s">
        <v>79</v>
      </c>
      <c r="C92" s="94" t="s">
        <v>12</v>
      </c>
      <c r="D92" s="101" t="s">
        <v>9</v>
      </c>
      <c r="E92" s="23"/>
      <c r="F92" s="20">
        <v>3233</v>
      </c>
      <c r="G92" s="24" t="s">
        <v>206</v>
      </c>
      <c r="H92" t="s">
        <v>40</v>
      </c>
    </row>
    <row r="93" spans="1:9" x14ac:dyDescent="0.25">
      <c r="A93" s="143" t="s">
        <v>26</v>
      </c>
      <c r="B93" s="144"/>
      <c r="C93" s="144"/>
      <c r="D93" s="145"/>
      <c r="E93" s="25">
        <f>SUM(E90:E92)</f>
        <v>841.23</v>
      </c>
      <c r="F93" s="159"/>
      <c r="G93" s="159"/>
      <c r="H93" t="s">
        <v>40</v>
      </c>
    </row>
    <row r="94" spans="1:9" x14ac:dyDescent="0.25">
      <c r="A94" s="17" t="s">
        <v>29</v>
      </c>
      <c r="B94" s="99">
        <v>38812451417</v>
      </c>
      <c r="C94" s="76" t="s">
        <v>12</v>
      </c>
      <c r="D94" s="18" t="s">
        <v>9</v>
      </c>
      <c r="E94" s="23">
        <v>363.19</v>
      </c>
      <c r="F94" s="24">
        <v>3234</v>
      </c>
      <c r="G94" s="17" t="s">
        <v>28</v>
      </c>
    </row>
    <row r="95" spans="1:9" x14ac:dyDescent="0.25">
      <c r="A95" s="17" t="s">
        <v>30</v>
      </c>
      <c r="B95" s="64">
        <v>56826138353</v>
      </c>
      <c r="C95" s="76" t="s">
        <v>12</v>
      </c>
      <c r="D95" s="18" t="s">
        <v>9</v>
      </c>
      <c r="E95" s="23">
        <v>55.69</v>
      </c>
      <c r="F95" s="24">
        <v>3234</v>
      </c>
      <c r="G95" s="20" t="s">
        <v>31</v>
      </c>
    </row>
    <row r="96" spans="1:9" x14ac:dyDescent="0.25">
      <c r="A96" s="17" t="s">
        <v>32</v>
      </c>
      <c r="B96" s="64">
        <v>78755598868</v>
      </c>
      <c r="C96" s="76" t="s">
        <v>12</v>
      </c>
      <c r="D96" s="18" t="s">
        <v>9</v>
      </c>
      <c r="E96" s="23">
        <v>170.2</v>
      </c>
      <c r="F96" s="24">
        <v>3234</v>
      </c>
      <c r="G96" s="17" t="s">
        <v>33</v>
      </c>
    </row>
    <row r="97" spans="1:12" x14ac:dyDescent="0.25">
      <c r="A97" s="17" t="s">
        <v>34</v>
      </c>
      <c r="B97" s="64">
        <v>44813350399</v>
      </c>
      <c r="C97" s="76" t="s">
        <v>35</v>
      </c>
      <c r="D97" s="18" t="s">
        <v>9</v>
      </c>
      <c r="E97" s="23">
        <v>9.89</v>
      </c>
      <c r="F97" s="24">
        <v>3234</v>
      </c>
      <c r="G97" s="17" t="s">
        <v>28</v>
      </c>
      <c r="L97" t="s">
        <v>40</v>
      </c>
    </row>
    <row r="98" spans="1:12" hidden="1" x14ac:dyDescent="0.25">
      <c r="A98" s="17" t="s">
        <v>38</v>
      </c>
      <c r="B98" s="64">
        <v>84400309496</v>
      </c>
      <c r="C98" s="88" t="s">
        <v>27</v>
      </c>
      <c r="D98" s="18" t="s">
        <v>9</v>
      </c>
      <c r="E98" s="23"/>
      <c r="F98" s="24">
        <v>3234</v>
      </c>
      <c r="G98" s="17" t="s">
        <v>33</v>
      </c>
    </row>
    <row r="99" spans="1:12" x14ac:dyDescent="0.25">
      <c r="A99" s="17" t="s">
        <v>101</v>
      </c>
      <c r="B99" s="63" t="s">
        <v>143</v>
      </c>
      <c r="C99" s="88" t="s">
        <v>27</v>
      </c>
      <c r="D99" s="18" t="s">
        <v>9</v>
      </c>
      <c r="E99" s="58">
        <v>30.34</v>
      </c>
      <c r="F99" s="24">
        <v>3234</v>
      </c>
      <c r="G99" s="17" t="s">
        <v>33</v>
      </c>
      <c r="L99" t="s">
        <v>40</v>
      </c>
    </row>
    <row r="100" spans="1:12" x14ac:dyDescent="0.25">
      <c r="A100" s="17" t="s">
        <v>86</v>
      </c>
      <c r="B100" s="64">
        <v>68135834029</v>
      </c>
      <c r="C100" s="88" t="s">
        <v>12</v>
      </c>
      <c r="D100" s="18" t="s">
        <v>9</v>
      </c>
      <c r="E100" s="58">
        <v>33.28</v>
      </c>
      <c r="F100" s="24">
        <v>3234</v>
      </c>
      <c r="G100" s="17" t="s">
        <v>33</v>
      </c>
      <c r="L100" t="s">
        <v>40</v>
      </c>
    </row>
    <row r="101" spans="1:12" x14ac:dyDescent="0.25">
      <c r="A101" s="143" t="s">
        <v>36</v>
      </c>
      <c r="B101" s="144"/>
      <c r="C101" s="144"/>
      <c r="D101" s="144"/>
      <c r="E101" s="32">
        <f>SUM(E94:E100)</f>
        <v>662.58999999999992</v>
      </c>
      <c r="F101" s="25"/>
      <c r="G101" s="29"/>
    </row>
    <row r="102" spans="1:12" x14ac:dyDescent="0.25">
      <c r="A102" s="17" t="s">
        <v>38</v>
      </c>
      <c r="B102" s="22">
        <v>84400309496</v>
      </c>
      <c r="C102" s="88" t="s">
        <v>27</v>
      </c>
      <c r="D102" s="18" t="s">
        <v>9</v>
      </c>
      <c r="E102" s="23">
        <v>86.76</v>
      </c>
      <c r="F102" s="17">
        <v>3235</v>
      </c>
      <c r="G102" s="17" t="s">
        <v>37</v>
      </c>
    </row>
    <row r="103" spans="1:12" x14ac:dyDescent="0.25">
      <c r="A103" s="17" t="s">
        <v>87</v>
      </c>
      <c r="B103" s="22">
        <v>86181644759</v>
      </c>
      <c r="C103" s="88" t="s">
        <v>12</v>
      </c>
      <c r="D103" s="18" t="s">
        <v>9</v>
      </c>
      <c r="E103" s="23">
        <v>500</v>
      </c>
      <c r="F103" s="17">
        <v>3235</v>
      </c>
      <c r="G103" s="17" t="s">
        <v>37</v>
      </c>
    </row>
    <row r="104" spans="1:12" x14ac:dyDescent="0.25">
      <c r="A104" s="17" t="s">
        <v>39</v>
      </c>
      <c r="B104" s="22">
        <v>25781343234</v>
      </c>
      <c r="C104" s="88" t="s">
        <v>12</v>
      </c>
      <c r="D104" s="18" t="s">
        <v>9</v>
      </c>
      <c r="E104" s="23">
        <v>2130</v>
      </c>
      <c r="F104" s="17">
        <v>3235</v>
      </c>
      <c r="G104" s="17" t="s">
        <v>37</v>
      </c>
      <c r="I104" t="s">
        <v>40</v>
      </c>
      <c r="L104" t="s">
        <v>40</v>
      </c>
    </row>
    <row r="105" spans="1:12" x14ac:dyDescent="0.25">
      <c r="A105" s="143" t="s">
        <v>42</v>
      </c>
      <c r="B105" s="144"/>
      <c r="C105" s="144"/>
      <c r="D105" s="144"/>
      <c r="E105" s="32">
        <f>SUM(E102:E104)</f>
        <v>2716.76</v>
      </c>
      <c r="F105" s="33"/>
      <c r="G105" s="33"/>
    </row>
    <row r="106" spans="1:12" hidden="1" x14ac:dyDescent="0.25">
      <c r="A106" s="17" t="s">
        <v>162</v>
      </c>
      <c r="B106" s="64">
        <v>18742666873</v>
      </c>
      <c r="C106" s="108" t="s">
        <v>10</v>
      </c>
      <c r="D106" s="18" t="s">
        <v>9</v>
      </c>
      <c r="E106" s="23"/>
      <c r="F106" s="17">
        <v>3236</v>
      </c>
      <c r="G106" s="17" t="s">
        <v>161</v>
      </c>
    </row>
    <row r="107" spans="1:12" hidden="1" x14ac:dyDescent="0.25">
      <c r="A107" s="143" t="s">
        <v>42</v>
      </c>
      <c r="B107" s="144"/>
      <c r="C107" s="144"/>
      <c r="D107" s="144"/>
      <c r="E107" s="32">
        <f>E106</f>
        <v>0</v>
      </c>
      <c r="F107" s="33"/>
      <c r="G107" s="33"/>
    </row>
    <row r="108" spans="1:12" x14ac:dyDescent="0.25">
      <c r="A108" s="17" t="s">
        <v>71</v>
      </c>
      <c r="B108" s="115">
        <v>82888704837</v>
      </c>
      <c r="C108" s="76" t="s">
        <v>12</v>
      </c>
      <c r="D108" s="18" t="s">
        <v>9</v>
      </c>
      <c r="E108" s="23">
        <v>34.840000000000003</v>
      </c>
      <c r="F108" s="17">
        <v>3237</v>
      </c>
      <c r="G108" s="17" t="s">
        <v>43</v>
      </c>
    </row>
    <row r="109" spans="1:12" x14ac:dyDescent="0.25">
      <c r="A109" s="17" t="s">
        <v>116</v>
      </c>
      <c r="B109" s="26" t="s">
        <v>23</v>
      </c>
      <c r="C109" s="26" t="s">
        <v>23</v>
      </c>
      <c r="D109" s="18" t="s">
        <v>9</v>
      </c>
      <c r="E109" s="23">
        <v>158.07</v>
      </c>
      <c r="F109" s="17">
        <v>3237</v>
      </c>
      <c r="G109" s="17" t="s">
        <v>78</v>
      </c>
    </row>
    <row r="110" spans="1:12" x14ac:dyDescent="0.25">
      <c r="A110" s="17" t="s">
        <v>271</v>
      </c>
      <c r="B110" s="26" t="s">
        <v>23</v>
      </c>
      <c r="C110" s="26" t="s">
        <v>23</v>
      </c>
      <c r="D110" s="18" t="s">
        <v>9</v>
      </c>
      <c r="E110" s="58">
        <v>215.53</v>
      </c>
      <c r="F110" s="17">
        <v>3237</v>
      </c>
      <c r="G110" s="17" t="s">
        <v>78</v>
      </c>
    </row>
    <row r="111" spans="1:12" x14ac:dyDescent="0.25">
      <c r="A111" s="17" t="s">
        <v>221</v>
      </c>
      <c r="B111" s="26" t="s">
        <v>23</v>
      </c>
      <c r="C111" s="26" t="s">
        <v>23</v>
      </c>
      <c r="D111" s="18" t="s">
        <v>9</v>
      </c>
      <c r="E111" s="58">
        <v>495.45</v>
      </c>
      <c r="F111" s="17">
        <v>3237</v>
      </c>
      <c r="G111" s="17" t="s">
        <v>78</v>
      </c>
    </row>
    <row r="112" spans="1:12" x14ac:dyDescent="0.25">
      <c r="A112" s="17" t="s">
        <v>117</v>
      </c>
      <c r="B112" s="26" t="s">
        <v>23</v>
      </c>
      <c r="C112" s="26" t="s">
        <v>23</v>
      </c>
      <c r="D112" s="18" t="s">
        <v>9</v>
      </c>
      <c r="E112" s="58">
        <f>2215.74+1360.42</f>
        <v>3576.16</v>
      </c>
      <c r="F112" s="17">
        <v>3237</v>
      </c>
      <c r="G112" s="17" t="s">
        <v>78</v>
      </c>
    </row>
    <row r="113" spans="1:11" hidden="1" x14ac:dyDescent="0.25">
      <c r="A113" s="17" t="s">
        <v>168</v>
      </c>
      <c r="B113" s="26"/>
      <c r="C113" s="26"/>
      <c r="D113" s="18" t="s">
        <v>9</v>
      </c>
      <c r="E113" s="58"/>
      <c r="F113" s="17">
        <v>3237</v>
      </c>
      <c r="G113" s="17" t="s">
        <v>78</v>
      </c>
    </row>
    <row r="114" spans="1:11" hidden="1" x14ac:dyDescent="0.25">
      <c r="A114" s="17" t="s">
        <v>207</v>
      </c>
      <c r="B114" s="82" t="s">
        <v>23</v>
      </c>
      <c r="C114" s="76" t="s">
        <v>23</v>
      </c>
      <c r="D114" s="18" t="s">
        <v>9</v>
      </c>
      <c r="E114" s="23"/>
      <c r="F114" s="17">
        <v>3237</v>
      </c>
      <c r="G114" s="17" t="s">
        <v>78</v>
      </c>
    </row>
    <row r="115" spans="1:11" x14ac:dyDescent="0.25">
      <c r="A115" s="17" t="s">
        <v>118</v>
      </c>
      <c r="B115" s="26" t="s">
        <v>23</v>
      </c>
      <c r="C115" s="26" t="s">
        <v>23</v>
      </c>
      <c r="D115" s="18" t="s">
        <v>9</v>
      </c>
      <c r="E115" s="58">
        <v>1359.49</v>
      </c>
      <c r="F115" s="17">
        <v>3237</v>
      </c>
      <c r="G115" s="17" t="s">
        <v>78</v>
      </c>
    </row>
    <row r="116" spans="1:11" x14ac:dyDescent="0.25">
      <c r="A116" s="17" t="s">
        <v>119</v>
      </c>
      <c r="B116" s="82" t="s">
        <v>23</v>
      </c>
      <c r="C116" s="76" t="s">
        <v>23</v>
      </c>
      <c r="D116" s="18" t="s">
        <v>9</v>
      </c>
      <c r="E116" s="58">
        <v>721.02</v>
      </c>
      <c r="F116" s="17">
        <v>3237</v>
      </c>
      <c r="G116" s="17" t="s">
        <v>78</v>
      </c>
      <c r="I116" t="s">
        <v>40</v>
      </c>
    </row>
    <row r="117" spans="1:11" x14ac:dyDescent="0.25">
      <c r="A117" s="17" t="s">
        <v>273</v>
      </c>
      <c r="B117" s="82" t="s">
        <v>23</v>
      </c>
      <c r="C117" s="76" t="s">
        <v>23</v>
      </c>
      <c r="D117" s="18" t="s">
        <v>9</v>
      </c>
      <c r="E117" s="58">
        <v>476.88</v>
      </c>
      <c r="F117" s="17">
        <v>3237</v>
      </c>
      <c r="G117" s="17" t="s">
        <v>78</v>
      </c>
    </row>
    <row r="118" spans="1:11" x14ac:dyDescent="0.25">
      <c r="A118" s="17" t="s">
        <v>272</v>
      </c>
      <c r="B118" s="82" t="s">
        <v>23</v>
      </c>
      <c r="C118" s="76" t="s">
        <v>23</v>
      </c>
      <c r="D118" s="18" t="s">
        <v>9</v>
      </c>
      <c r="E118" s="58">
        <v>309.82</v>
      </c>
      <c r="F118" s="17">
        <v>3237</v>
      </c>
      <c r="G118" s="17" t="s">
        <v>78</v>
      </c>
    </row>
    <row r="119" spans="1:11" x14ac:dyDescent="0.25">
      <c r="A119" s="17" t="s">
        <v>222</v>
      </c>
      <c r="B119" s="26" t="s">
        <v>23</v>
      </c>
      <c r="C119" s="26" t="s">
        <v>23</v>
      </c>
      <c r="D119" s="18" t="s">
        <v>9</v>
      </c>
      <c r="E119" s="58">
        <v>96.75</v>
      </c>
      <c r="F119" s="17">
        <v>3237</v>
      </c>
      <c r="G119" s="17" t="s">
        <v>78</v>
      </c>
    </row>
    <row r="120" spans="1:11" x14ac:dyDescent="0.25">
      <c r="A120" s="91" t="s">
        <v>270</v>
      </c>
      <c r="B120" s="26" t="s">
        <v>23</v>
      </c>
      <c r="C120" s="26" t="s">
        <v>23</v>
      </c>
      <c r="D120" s="18" t="s">
        <v>9</v>
      </c>
      <c r="E120" s="58">
        <v>141.56</v>
      </c>
      <c r="F120" s="17">
        <v>3237</v>
      </c>
      <c r="G120" s="17" t="s">
        <v>78</v>
      </c>
    </row>
    <row r="121" spans="1:11" x14ac:dyDescent="0.25">
      <c r="A121" s="91" t="s">
        <v>120</v>
      </c>
      <c r="B121" s="26" t="s">
        <v>23</v>
      </c>
      <c r="C121" s="26" t="s">
        <v>23</v>
      </c>
      <c r="D121" s="18" t="s">
        <v>9</v>
      </c>
      <c r="E121" s="58">
        <v>701.22</v>
      </c>
      <c r="F121" s="17">
        <v>3237</v>
      </c>
      <c r="G121" s="17" t="s">
        <v>78</v>
      </c>
    </row>
    <row r="122" spans="1:11" x14ac:dyDescent="0.25">
      <c r="A122" s="91" t="s">
        <v>223</v>
      </c>
      <c r="B122" s="26" t="s">
        <v>23</v>
      </c>
      <c r="C122" s="26" t="s">
        <v>23</v>
      </c>
      <c r="D122" s="18" t="s">
        <v>9</v>
      </c>
      <c r="E122" s="58">
        <v>226.26</v>
      </c>
      <c r="F122" s="17">
        <v>3237</v>
      </c>
      <c r="G122" s="17" t="s">
        <v>78</v>
      </c>
    </row>
    <row r="123" spans="1:11" hidden="1" x14ac:dyDescent="0.25">
      <c r="A123" s="91" t="s">
        <v>224</v>
      </c>
      <c r="B123" s="26" t="s">
        <v>23</v>
      </c>
      <c r="C123" s="26" t="s">
        <v>23</v>
      </c>
      <c r="D123" s="18" t="s">
        <v>9</v>
      </c>
      <c r="E123" s="58"/>
      <c r="F123" s="17">
        <v>3237</v>
      </c>
      <c r="G123" s="17" t="s">
        <v>78</v>
      </c>
    </row>
    <row r="124" spans="1:11" x14ac:dyDescent="0.25">
      <c r="A124" s="91" t="s">
        <v>130</v>
      </c>
      <c r="B124" s="26" t="s">
        <v>23</v>
      </c>
      <c r="C124" s="26" t="s">
        <v>23</v>
      </c>
      <c r="D124" s="18" t="s">
        <v>9</v>
      </c>
      <c r="E124" s="58">
        <v>212.33</v>
      </c>
      <c r="F124" s="17">
        <v>3237</v>
      </c>
      <c r="G124" s="17" t="s">
        <v>78</v>
      </c>
    </row>
    <row r="125" spans="1:11" x14ac:dyDescent="0.25">
      <c r="A125" s="91" t="s">
        <v>131</v>
      </c>
      <c r="B125" s="26" t="s">
        <v>23</v>
      </c>
      <c r="C125" s="26" t="s">
        <v>23</v>
      </c>
      <c r="D125" s="18" t="s">
        <v>9</v>
      </c>
      <c r="E125" s="58">
        <v>106.17</v>
      </c>
      <c r="F125" s="17">
        <v>3237</v>
      </c>
      <c r="G125" s="17" t="s">
        <v>78</v>
      </c>
    </row>
    <row r="126" spans="1:11" hidden="1" x14ac:dyDescent="0.25">
      <c r="A126" s="91" t="s">
        <v>208</v>
      </c>
      <c r="B126" s="26" t="s">
        <v>23</v>
      </c>
      <c r="C126" s="26" t="s">
        <v>23</v>
      </c>
      <c r="D126" s="18" t="s">
        <v>9</v>
      </c>
      <c r="E126" s="58"/>
      <c r="F126" s="17">
        <v>3237</v>
      </c>
      <c r="G126" s="17" t="s">
        <v>78</v>
      </c>
    </row>
    <row r="127" spans="1:11" hidden="1" x14ac:dyDescent="0.25">
      <c r="A127" s="91" t="s">
        <v>209</v>
      </c>
      <c r="B127" s="26" t="s">
        <v>23</v>
      </c>
      <c r="C127" s="26" t="s">
        <v>23</v>
      </c>
      <c r="D127" s="18" t="s">
        <v>9</v>
      </c>
      <c r="E127" s="58"/>
      <c r="F127" s="17">
        <v>3237</v>
      </c>
      <c r="G127" s="17" t="s">
        <v>78</v>
      </c>
      <c r="K127" t="s">
        <v>40</v>
      </c>
    </row>
    <row r="128" spans="1:11" hidden="1" x14ac:dyDescent="0.25">
      <c r="A128" s="91" t="s">
        <v>210</v>
      </c>
      <c r="B128" s="26" t="s">
        <v>23</v>
      </c>
      <c r="C128" s="26" t="s">
        <v>23</v>
      </c>
      <c r="D128" s="18" t="s">
        <v>9</v>
      </c>
      <c r="E128" s="58"/>
      <c r="F128" s="17">
        <v>3237</v>
      </c>
      <c r="G128" s="17" t="s">
        <v>78</v>
      </c>
      <c r="J128" t="s">
        <v>40</v>
      </c>
    </row>
    <row r="129" spans="1:9" hidden="1" x14ac:dyDescent="0.25">
      <c r="A129" s="17" t="s">
        <v>211</v>
      </c>
      <c r="B129" s="26" t="s">
        <v>23</v>
      </c>
      <c r="C129" s="26" t="s">
        <v>23</v>
      </c>
      <c r="D129" s="18" t="s">
        <v>9</v>
      </c>
      <c r="E129" s="23"/>
      <c r="F129" s="17">
        <v>3237</v>
      </c>
      <c r="G129" s="17" t="s">
        <v>78</v>
      </c>
    </row>
    <row r="130" spans="1:9" hidden="1" x14ac:dyDescent="0.25">
      <c r="A130" s="91" t="s">
        <v>212</v>
      </c>
      <c r="B130" s="26" t="s">
        <v>23</v>
      </c>
      <c r="C130" s="26" t="s">
        <v>23</v>
      </c>
      <c r="D130" s="18" t="s">
        <v>9</v>
      </c>
      <c r="E130" s="58"/>
      <c r="F130" s="17">
        <v>3237</v>
      </c>
      <c r="G130" s="17" t="s">
        <v>78</v>
      </c>
      <c r="I130" t="s">
        <v>40</v>
      </c>
    </row>
    <row r="131" spans="1:9" hidden="1" x14ac:dyDescent="0.25">
      <c r="A131" s="91" t="s">
        <v>213</v>
      </c>
      <c r="B131" s="26" t="s">
        <v>23</v>
      </c>
      <c r="C131" s="26" t="s">
        <v>23</v>
      </c>
      <c r="D131" s="18" t="s">
        <v>9</v>
      </c>
      <c r="E131" s="58"/>
      <c r="F131" s="17">
        <v>3237</v>
      </c>
      <c r="G131" s="17" t="s">
        <v>78</v>
      </c>
    </row>
    <row r="132" spans="1:9" hidden="1" x14ac:dyDescent="0.25">
      <c r="A132" s="91" t="s">
        <v>214</v>
      </c>
      <c r="B132" s="26" t="s">
        <v>23</v>
      </c>
      <c r="C132" s="26" t="s">
        <v>23</v>
      </c>
      <c r="D132" s="18" t="s">
        <v>9</v>
      </c>
      <c r="E132" s="58"/>
      <c r="F132" s="17">
        <v>3237</v>
      </c>
      <c r="G132" s="17" t="s">
        <v>78</v>
      </c>
    </row>
    <row r="133" spans="1:9" hidden="1" x14ac:dyDescent="0.25">
      <c r="A133" s="91" t="s">
        <v>215</v>
      </c>
      <c r="B133" s="26" t="s">
        <v>23</v>
      </c>
      <c r="C133" s="26" t="s">
        <v>23</v>
      </c>
      <c r="D133" s="18" t="s">
        <v>9</v>
      </c>
      <c r="E133" s="58"/>
      <c r="F133" s="17">
        <v>3237</v>
      </c>
      <c r="G133" s="17" t="s">
        <v>78</v>
      </c>
    </row>
    <row r="134" spans="1:9" hidden="1" x14ac:dyDescent="0.25">
      <c r="A134" s="91" t="s">
        <v>219</v>
      </c>
      <c r="B134" s="26" t="s">
        <v>23</v>
      </c>
      <c r="C134" s="26" t="s">
        <v>23</v>
      </c>
      <c r="D134" s="18" t="s">
        <v>9</v>
      </c>
      <c r="E134" s="58"/>
      <c r="F134" s="17">
        <v>3237</v>
      </c>
      <c r="G134" s="17" t="s">
        <v>78</v>
      </c>
    </row>
    <row r="135" spans="1:9" hidden="1" x14ac:dyDescent="0.25">
      <c r="A135" s="91" t="s">
        <v>220</v>
      </c>
      <c r="B135" s="26" t="s">
        <v>23</v>
      </c>
      <c r="C135" s="26" t="s">
        <v>23</v>
      </c>
      <c r="D135" s="18" t="s">
        <v>9</v>
      </c>
      <c r="E135" s="58"/>
      <c r="F135" s="17">
        <v>3237</v>
      </c>
      <c r="G135" s="17" t="s">
        <v>78</v>
      </c>
    </row>
    <row r="136" spans="1:9" hidden="1" x14ac:dyDescent="0.25">
      <c r="A136" s="91" t="s">
        <v>218</v>
      </c>
      <c r="B136" s="26" t="s">
        <v>23</v>
      </c>
      <c r="C136" s="26" t="s">
        <v>23</v>
      </c>
      <c r="D136" s="18" t="s">
        <v>9</v>
      </c>
      <c r="E136" s="58"/>
      <c r="F136" s="17">
        <v>3237</v>
      </c>
      <c r="G136" s="17" t="s">
        <v>78</v>
      </c>
    </row>
    <row r="137" spans="1:9" hidden="1" x14ac:dyDescent="0.25">
      <c r="A137" s="91" t="s">
        <v>217</v>
      </c>
      <c r="B137" s="26" t="s">
        <v>23</v>
      </c>
      <c r="C137" s="26" t="s">
        <v>23</v>
      </c>
      <c r="D137" s="18" t="s">
        <v>9</v>
      </c>
      <c r="E137" s="58"/>
      <c r="F137" s="17">
        <v>3237</v>
      </c>
      <c r="G137" s="17" t="s">
        <v>78</v>
      </c>
    </row>
    <row r="138" spans="1:9" hidden="1" x14ac:dyDescent="0.25">
      <c r="A138" s="91" t="s">
        <v>216</v>
      </c>
      <c r="B138" s="26" t="s">
        <v>23</v>
      </c>
      <c r="C138" s="26" t="s">
        <v>23</v>
      </c>
      <c r="D138" s="18" t="s">
        <v>9</v>
      </c>
      <c r="E138" s="58"/>
      <c r="F138" s="17">
        <v>3237</v>
      </c>
      <c r="G138" s="17" t="s">
        <v>78</v>
      </c>
    </row>
    <row r="139" spans="1:9" x14ac:dyDescent="0.25">
      <c r="A139" s="91" t="s">
        <v>256</v>
      </c>
      <c r="B139" s="26" t="s">
        <v>23</v>
      </c>
      <c r="C139" s="26" t="s">
        <v>23</v>
      </c>
      <c r="D139" s="18" t="s">
        <v>9</v>
      </c>
      <c r="E139" s="58">
        <v>2694.16</v>
      </c>
      <c r="F139" s="17">
        <v>3237</v>
      </c>
      <c r="G139" s="17" t="s">
        <v>78</v>
      </c>
      <c r="I139" t="s">
        <v>40</v>
      </c>
    </row>
    <row r="140" spans="1:9" x14ac:dyDescent="0.25">
      <c r="A140" s="91" t="s">
        <v>92</v>
      </c>
      <c r="B140" s="26">
        <v>25975412650</v>
      </c>
      <c r="C140" s="26" t="s">
        <v>12</v>
      </c>
      <c r="D140" s="18" t="s">
        <v>9</v>
      </c>
      <c r="E140" s="59">
        <v>278.48</v>
      </c>
      <c r="F140" s="17">
        <v>3237</v>
      </c>
      <c r="G140" s="17" t="s">
        <v>78</v>
      </c>
    </row>
    <row r="141" spans="1:9" x14ac:dyDescent="0.25">
      <c r="A141" s="91" t="s">
        <v>274</v>
      </c>
      <c r="B141" s="26" t="s">
        <v>23</v>
      </c>
      <c r="C141" s="26" t="s">
        <v>23</v>
      </c>
      <c r="D141" s="18" t="s">
        <v>9</v>
      </c>
      <c r="E141" s="59">
        <v>1907.49</v>
      </c>
      <c r="F141" s="17">
        <v>3237</v>
      </c>
      <c r="G141" s="17" t="s">
        <v>78</v>
      </c>
    </row>
    <row r="142" spans="1:9" x14ac:dyDescent="0.25">
      <c r="A142" s="91" t="s">
        <v>275</v>
      </c>
      <c r="B142" s="26" t="s">
        <v>23</v>
      </c>
      <c r="C142" s="26" t="s">
        <v>23</v>
      </c>
      <c r="D142" s="18" t="s">
        <v>9</v>
      </c>
      <c r="E142" s="59">
        <v>1231.92</v>
      </c>
      <c r="F142" s="17">
        <v>3237</v>
      </c>
      <c r="G142" s="17" t="s">
        <v>78</v>
      </c>
    </row>
    <row r="143" spans="1:9" x14ac:dyDescent="0.25">
      <c r="A143" s="91" t="s">
        <v>276</v>
      </c>
      <c r="B143" s="26" t="s">
        <v>23</v>
      </c>
      <c r="C143" s="26" t="s">
        <v>23</v>
      </c>
      <c r="D143" s="18" t="s">
        <v>9</v>
      </c>
      <c r="E143" s="59">
        <v>1907.49</v>
      </c>
      <c r="F143" s="17">
        <v>3237</v>
      </c>
      <c r="G143" s="17" t="s">
        <v>78</v>
      </c>
    </row>
    <row r="144" spans="1:9" x14ac:dyDescent="0.25">
      <c r="A144" s="91" t="s">
        <v>277</v>
      </c>
      <c r="B144" s="26" t="s">
        <v>23</v>
      </c>
      <c r="C144" s="26" t="s">
        <v>23</v>
      </c>
      <c r="D144" s="18" t="s">
        <v>9</v>
      </c>
      <c r="E144" s="59">
        <v>1907.49</v>
      </c>
      <c r="F144" s="17">
        <v>3237</v>
      </c>
      <c r="G144" s="17" t="s">
        <v>78</v>
      </c>
    </row>
    <row r="145" spans="1:10" x14ac:dyDescent="0.25">
      <c r="A145" s="91" t="s">
        <v>278</v>
      </c>
      <c r="B145" s="26" t="s">
        <v>23</v>
      </c>
      <c r="C145" s="26" t="s">
        <v>23</v>
      </c>
      <c r="D145" s="18" t="s">
        <v>9</v>
      </c>
      <c r="E145" s="59">
        <v>1907.49</v>
      </c>
      <c r="F145" s="17">
        <v>3237</v>
      </c>
      <c r="G145" s="17" t="s">
        <v>78</v>
      </c>
    </row>
    <row r="146" spans="1:10" x14ac:dyDescent="0.25">
      <c r="A146" s="17" t="s">
        <v>279</v>
      </c>
      <c r="B146" s="26" t="s">
        <v>23</v>
      </c>
      <c r="C146" s="26" t="s">
        <v>23</v>
      </c>
      <c r="D146" s="18" t="s">
        <v>9</v>
      </c>
      <c r="E146" s="134">
        <v>1549.84</v>
      </c>
      <c r="F146" s="17">
        <v>3237</v>
      </c>
      <c r="G146" s="17" t="s">
        <v>78</v>
      </c>
    </row>
    <row r="147" spans="1:10" x14ac:dyDescent="0.25">
      <c r="A147" s="17" t="s">
        <v>280</v>
      </c>
      <c r="B147" s="26" t="s">
        <v>23</v>
      </c>
      <c r="C147" s="26" t="s">
        <v>23</v>
      </c>
      <c r="D147" s="18" t="s">
        <v>9</v>
      </c>
      <c r="E147" s="134">
        <v>1033.23</v>
      </c>
      <c r="F147" s="17">
        <v>3237</v>
      </c>
      <c r="G147" s="17" t="s">
        <v>78</v>
      </c>
    </row>
    <row r="148" spans="1:10" x14ac:dyDescent="0.25">
      <c r="A148" s="17" t="s">
        <v>281</v>
      </c>
      <c r="B148" s="26" t="s">
        <v>23</v>
      </c>
      <c r="C148" s="26" t="s">
        <v>23</v>
      </c>
      <c r="D148" s="18" t="s">
        <v>9</v>
      </c>
      <c r="E148" s="134">
        <v>1192.19</v>
      </c>
      <c r="F148" s="17">
        <v>3237</v>
      </c>
      <c r="G148" s="17" t="s">
        <v>78</v>
      </c>
    </row>
    <row r="149" spans="1:10" x14ac:dyDescent="0.25">
      <c r="A149" s="17" t="s">
        <v>282</v>
      </c>
      <c r="B149" s="26" t="s">
        <v>23</v>
      </c>
      <c r="C149" s="26" t="s">
        <v>23</v>
      </c>
      <c r="D149" s="18" t="s">
        <v>9</v>
      </c>
      <c r="E149" s="134">
        <v>953.74</v>
      </c>
      <c r="F149" s="17">
        <v>3237</v>
      </c>
      <c r="G149" s="17" t="s">
        <v>78</v>
      </c>
    </row>
    <row r="150" spans="1:10" x14ac:dyDescent="0.25">
      <c r="A150" s="17" t="s">
        <v>283</v>
      </c>
      <c r="B150" s="26" t="s">
        <v>23</v>
      </c>
      <c r="C150" s="26" t="s">
        <v>23</v>
      </c>
      <c r="D150" s="18" t="s">
        <v>9</v>
      </c>
      <c r="E150" s="134">
        <v>1192.19</v>
      </c>
      <c r="F150" s="17">
        <v>3237</v>
      </c>
      <c r="G150" s="17" t="s">
        <v>78</v>
      </c>
    </row>
    <row r="151" spans="1:10" x14ac:dyDescent="0.25">
      <c r="A151" s="17" t="s">
        <v>284</v>
      </c>
      <c r="B151" s="26" t="s">
        <v>23</v>
      </c>
      <c r="C151" s="26" t="s">
        <v>23</v>
      </c>
      <c r="D151" s="18" t="s">
        <v>9</v>
      </c>
      <c r="E151" s="134">
        <v>942.53</v>
      </c>
      <c r="F151" s="17">
        <v>3237</v>
      </c>
      <c r="G151" s="17" t="s">
        <v>78</v>
      </c>
    </row>
    <row r="152" spans="1:10" x14ac:dyDescent="0.25">
      <c r="A152" s="91" t="s">
        <v>285</v>
      </c>
      <c r="B152" s="26" t="s">
        <v>23</v>
      </c>
      <c r="C152" s="26" t="s">
        <v>23</v>
      </c>
      <c r="D152" s="129" t="s">
        <v>9</v>
      </c>
      <c r="E152" s="59">
        <v>874.27</v>
      </c>
      <c r="F152" s="17">
        <v>3237</v>
      </c>
      <c r="G152" s="17" t="s">
        <v>78</v>
      </c>
      <c r="J152" t="s">
        <v>40</v>
      </c>
    </row>
    <row r="153" spans="1:10" x14ac:dyDescent="0.25">
      <c r="A153" s="91" t="s">
        <v>286</v>
      </c>
      <c r="B153" s="26" t="s">
        <v>23</v>
      </c>
      <c r="C153" s="26" t="s">
        <v>23</v>
      </c>
      <c r="D153" s="129" t="s">
        <v>9</v>
      </c>
      <c r="E153" s="59">
        <v>874.27</v>
      </c>
      <c r="F153" s="17">
        <v>3237</v>
      </c>
      <c r="G153" s="17" t="s">
        <v>78</v>
      </c>
      <c r="I153" t="s">
        <v>40</v>
      </c>
    </row>
    <row r="154" spans="1:10" x14ac:dyDescent="0.25">
      <c r="A154" s="91" t="s">
        <v>287</v>
      </c>
      <c r="B154" s="26" t="s">
        <v>23</v>
      </c>
      <c r="C154" s="26" t="s">
        <v>23</v>
      </c>
      <c r="D154" s="129" t="s">
        <v>9</v>
      </c>
      <c r="E154" s="59">
        <v>1192.19</v>
      </c>
      <c r="F154" s="17">
        <v>3237</v>
      </c>
      <c r="G154" s="17" t="s">
        <v>78</v>
      </c>
      <c r="J154" t="s">
        <v>40</v>
      </c>
    </row>
    <row r="155" spans="1:10" x14ac:dyDescent="0.25">
      <c r="A155" s="91" t="s">
        <v>288</v>
      </c>
      <c r="B155" s="26" t="s">
        <v>23</v>
      </c>
      <c r="C155" s="26" t="s">
        <v>23</v>
      </c>
      <c r="D155" s="129" t="s">
        <v>9</v>
      </c>
      <c r="E155" s="59">
        <v>1192.19</v>
      </c>
      <c r="F155" s="17">
        <v>3237</v>
      </c>
      <c r="G155" s="17" t="s">
        <v>78</v>
      </c>
      <c r="J155" t="s">
        <v>40</v>
      </c>
    </row>
    <row r="156" spans="1:10" x14ac:dyDescent="0.25">
      <c r="A156" s="91" t="s">
        <v>289</v>
      </c>
      <c r="B156" s="26" t="s">
        <v>23</v>
      </c>
      <c r="C156" s="26" t="s">
        <v>23</v>
      </c>
      <c r="D156" s="129" t="s">
        <v>9</v>
      </c>
      <c r="E156" s="59">
        <v>1192.19</v>
      </c>
      <c r="F156" s="17">
        <v>3237</v>
      </c>
      <c r="G156" s="17" t="s">
        <v>78</v>
      </c>
    </row>
    <row r="157" spans="1:10" x14ac:dyDescent="0.25">
      <c r="A157" s="91" t="s">
        <v>290</v>
      </c>
      <c r="B157" s="26" t="s">
        <v>23</v>
      </c>
      <c r="C157" s="26" t="s">
        <v>23</v>
      </c>
      <c r="D157" s="129" t="s">
        <v>9</v>
      </c>
      <c r="E157" s="59">
        <v>953.74</v>
      </c>
      <c r="F157" s="17">
        <v>3237</v>
      </c>
      <c r="G157" s="17" t="s">
        <v>78</v>
      </c>
    </row>
    <row r="158" spans="1:10" x14ac:dyDescent="0.25">
      <c r="A158" s="91" t="s">
        <v>291</v>
      </c>
      <c r="B158" s="26" t="s">
        <v>23</v>
      </c>
      <c r="C158" s="26" t="s">
        <v>23</v>
      </c>
      <c r="D158" s="129" t="s">
        <v>9</v>
      </c>
      <c r="E158" s="59">
        <v>953.74</v>
      </c>
      <c r="F158" s="17">
        <v>3237</v>
      </c>
      <c r="G158" s="17" t="s">
        <v>78</v>
      </c>
    </row>
    <row r="159" spans="1:10" x14ac:dyDescent="0.25">
      <c r="A159" s="17" t="s">
        <v>292</v>
      </c>
      <c r="B159" s="26" t="s">
        <v>23</v>
      </c>
      <c r="C159" s="26" t="s">
        <v>23</v>
      </c>
      <c r="D159" s="18" t="s">
        <v>9</v>
      </c>
      <c r="E159" s="59">
        <v>662.33</v>
      </c>
      <c r="F159" s="17">
        <v>3237</v>
      </c>
      <c r="G159" s="17" t="s">
        <v>78</v>
      </c>
      <c r="I159" t="s">
        <v>40</v>
      </c>
    </row>
    <row r="160" spans="1:10" x14ac:dyDescent="0.25">
      <c r="A160" s="17" t="s">
        <v>293</v>
      </c>
      <c r="B160" s="26" t="s">
        <v>23</v>
      </c>
      <c r="C160" s="26" t="s">
        <v>23</v>
      </c>
      <c r="D160" s="18" t="s">
        <v>9</v>
      </c>
      <c r="E160" s="59">
        <v>1786.59</v>
      </c>
      <c r="F160" s="17">
        <v>3237</v>
      </c>
      <c r="G160" s="17" t="s">
        <v>78</v>
      </c>
      <c r="J160" t="s">
        <v>40</v>
      </c>
    </row>
    <row r="161" spans="1:10" x14ac:dyDescent="0.25">
      <c r="A161" s="17" t="s">
        <v>294</v>
      </c>
      <c r="B161" s="26" t="s">
        <v>23</v>
      </c>
      <c r="C161" s="26" t="s">
        <v>23</v>
      </c>
      <c r="D161" s="18" t="s">
        <v>9</v>
      </c>
      <c r="E161" s="59">
        <v>673.55</v>
      </c>
      <c r="F161" s="17">
        <v>3237</v>
      </c>
      <c r="G161" s="17" t="s">
        <v>78</v>
      </c>
    </row>
    <row r="162" spans="1:10" x14ac:dyDescent="0.25">
      <c r="A162" s="17" t="s">
        <v>295</v>
      </c>
      <c r="B162" s="26" t="s">
        <v>23</v>
      </c>
      <c r="C162" s="26" t="s">
        <v>23</v>
      </c>
      <c r="D162" s="18" t="s">
        <v>9</v>
      </c>
      <c r="E162" s="59">
        <v>527.42999999999995</v>
      </c>
      <c r="F162" s="17">
        <v>3237</v>
      </c>
      <c r="G162" s="17" t="s">
        <v>78</v>
      </c>
    </row>
    <row r="163" spans="1:10" x14ac:dyDescent="0.25">
      <c r="A163" s="17" t="s">
        <v>219</v>
      </c>
      <c r="B163" s="26" t="s">
        <v>23</v>
      </c>
      <c r="C163" s="26" t="s">
        <v>23</v>
      </c>
      <c r="D163" s="18" t="s">
        <v>9</v>
      </c>
      <c r="E163" s="59">
        <v>132.56</v>
      </c>
      <c r="F163" s="17">
        <v>3237</v>
      </c>
      <c r="G163" s="17" t="s">
        <v>78</v>
      </c>
    </row>
    <row r="164" spans="1:10" x14ac:dyDescent="0.25">
      <c r="A164" s="143" t="s">
        <v>44</v>
      </c>
      <c r="B164" s="144"/>
      <c r="C164" s="144"/>
      <c r="D164" s="144"/>
      <c r="E164" s="32">
        <f>SUM(E108:E163)</f>
        <v>38544.839999999997</v>
      </c>
      <c r="F164" s="33"/>
      <c r="G164" s="33"/>
    </row>
    <row r="165" spans="1:10" x14ac:dyDescent="0.25">
      <c r="A165" s="17" t="s">
        <v>45</v>
      </c>
      <c r="B165" s="34">
        <v>82888704837</v>
      </c>
      <c r="C165" s="76" t="s">
        <v>12</v>
      </c>
      <c r="D165" s="18" t="s">
        <v>9</v>
      </c>
      <c r="E165" s="23">
        <f>73+73+31.54</f>
        <v>177.54</v>
      </c>
      <c r="F165" s="17">
        <v>3238</v>
      </c>
      <c r="G165" s="17" t="s">
        <v>46</v>
      </c>
    </row>
    <row r="166" spans="1:10" x14ac:dyDescent="0.25">
      <c r="A166" s="17" t="s">
        <v>41</v>
      </c>
      <c r="B166" s="21">
        <v>91591564577</v>
      </c>
      <c r="C166" s="88" t="s">
        <v>10</v>
      </c>
      <c r="D166" s="18" t="s">
        <v>9</v>
      </c>
      <c r="E166" s="23">
        <v>261.3</v>
      </c>
      <c r="F166" s="17">
        <v>3238</v>
      </c>
      <c r="G166" s="17" t="s">
        <v>46</v>
      </c>
    </row>
    <row r="167" spans="1:10" hidden="1" x14ac:dyDescent="0.25">
      <c r="A167" s="17" t="s">
        <v>96</v>
      </c>
      <c r="B167" s="26" t="s">
        <v>23</v>
      </c>
      <c r="C167" s="118" t="s">
        <v>23</v>
      </c>
      <c r="D167" s="18" t="s">
        <v>9</v>
      </c>
      <c r="E167" s="58">
        <v>0</v>
      </c>
      <c r="F167" s="17">
        <v>3238</v>
      </c>
      <c r="G167" s="17" t="s">
        <v>46</v>
      </c>
    </row>
    <row r="168" spans="1:10" hidden="1" x14ac:dyDescent="0.25">
      <c r="A168" s="91" t="s">
        <v>150</v>
      </c>
      <c r="B168" s="110"/>
      <c r="C168" s="93"/>
      <c r="D168" s="18" t="s">
        <v>9</v>
      </c>
      <c r="E168" s="58">
        <v>0</v>
      </c>
      <c r="F168" s="17">
        <v>3238</v>
      </c>
      <c r="G168" s="17" t="s">
        <v>46</v>
      </c>
    </row>
    <row r="169" spans="1:10" x14ac:dyDescent="0.25">
      <c r="A169" s="143" t="s">
        <v>47</v>
      </c>
      <c r="B169" s="144"/>
      <c r="C169" s="144"/>
      <c r="D169" s="144"/>
      <c r="E169" s="32">
        <f>SUM(E165:E168)</f>
        <v>438.84000000000003</v>
      </c>
      <c r="F169" s="33"/>
      <c r="G169" s="33"/>
      <c r="I169" s="54"/>
      <c r="J169" t="s">
        <v>40</v>
      </c>
    </row>
    <row r="170" spans="1:10" hidden="1" x14ac:dyDescent="0.25">
      <c r="A170" s="61" t="s">
        <v>84</v>
      </c>
      <c r="B170" s="21">
        <v>76421785402</v>
      </c>
      <c r="C170" s="26" t="s">
        <v>85</v>
      </c>
      <c r="D170" s="18" t="s">
        <v>9</v>
      </c>
      <c r="E170" s="59"/>
      <c r="F170" s="17">
        <v>3239</v>
      </c>
      <c r="G170" s="65" t="s">
        <v>95</v>
      </c>
      <c r="I170" s="54"/>
    </row>
    <row r="171" spans="1:10" x14ac:dyDescent="0.25">
      <c r="A171" s="61" t="s">
        <v>247</v>
      </c>
      <c r="B171" s="26" t="s">
        <v>23</v>
      </c>
      <c r="C171" s="26" t="s">
        <v>23</v>
      </c>
      <c r="D171" s="18" t="s">
        <v>9</v>
      </c>
      <c r="E171" s="59">
        <v>2368.12</v>
      </c>
      <c r="F171" s="17">
        <v>3239</v>
      </c>
      <c r="G171" s="17" t="s">
        <v>91</v>
      </c>
      <c r="I171" s="54"/>
      <c r="J171" t="s">
        <v>40</v>
      </c>
    </row>
    <row r="172" spans="1:10" x14ac:dyDescent="0.25">
      <c r="A172" s="17" t="s">
        <v>152</v>
      </c>
      <c r="B172" s="63" t="s">
        <v>184</v>
      </c>
      <c r="C172" s="76" t="s">
        <v>12</v>
      </c>
      <c r="D172" s="18" t="s">
        <v>9</v>
      </c>
      <c r="E172" s="59">
        <v>343.75</v>
      </c>
      <c r="F172" s="17">
        <v>3239</v>
      </c>
      <c r="G172" s="17" t="s">
        <v>91</v>
      </c>
      <c r="I172" s="54"/>
    </row>
    <row r="173" spans="1:10" x14ac:dyDescent="0.25">
      <c r="A173" s="61" t="s">
        <v>163</v>
      </c>
      <c r="B173" s="111">
        <v>70449711005</v>
      </c>
      <c r="C173" s="26" t="s">
        <v>12</v>
      </c>
      <c r="D173" s="18" t="s">
        <v>9</v>
      </c>
      <c r="E173" s="59">
        <v>339</v>
      </c>
      <c r="F173" s="17">
        <v>3239</v>
      </c>
      <c r="G173" s="17" t="s">
        <v>91</v>
      </c>
      <c r="I173" s="54" t="s">
        <v>40</v>
      </c>
    </row>
    <row r="174" spans="1:10" x14ac:dyDescent="0.25">
      <c r="A174" s="61" t="s">
        <v>93</v>
      </c>
      <c r="B174" s="26" t="s">
        <v>23</v>
      </c>
      <c r="C174" s="26" t="s">
        <v>23</v>
      </c>
      <c r="D174" s="18" t="s">
        <v>9</v>
      </c>
      <c r="E174" s="59">
        <v>29.08</v>
      </c>
      <c r="F174" s="17">
        <v>3239</v>
      </c>
      <c r="G174" s="17" t="s">
        <v>91</v>
      </c>
      <c r="I174" s="54"/>
    </row>
    <row r="175" spans="1:10" x14ac:dyDescent="0.25">
      <c r="A175" s="61" t="s">
        <v>262</v>
      </c>
      <c r="B175" s="26">
        <v>21532191008</v>
      </c>
      <c r="C175" s="26" t="s">
        <v>12</v>
      </c>
      <c r="D175" s="18" t="s">
        <v>9</v>
      </c>
      <c r="E175" s="59">
        <v>375</v>
      </c>
      <c r="F175" s="17">
        <v>3239</v>
      </c>
      <c r="G175" s="17" t="s">
        <v>91</v>
      </c>
      <c r="I175" s="54" t="s">
        <v>40</v>
      </c>
    </row>
    <row r="176" spans="1:10" x14ac:dyDescent="0.25">
      <c r="A176" s="61" t="s">
        <v>303</v>
      </c>
      <c r="B176" s="26" t="s">
        <v>23</v>
      </c>
      <c r="C176" s="26" t="s">
        <v>23</v>
      </c>
      <c r="D176" s="18" t="s">
        <v>9</v>
      </c>
      <c r="E176" s="59">
        <v>875</v>
      </c>
      <c r="F176" s="17">
        <v>3239</v>
      </c>
      <c r="G176" s="17" t="s">
        <v>91</v>
      </c>
      <c r="I176" s="54" t="s">
        <v>40</v>
      </c>
    </row>
    <row r="177" spans="1:12" hidden="1" x14ac:dyDescent="0.25">
      <c r="A177" s="91" t="s">
        <v>105</v>
      </c>
      <c r="B177" s="26">
        <v>18788131915</v>
      </c>
      <c r="C177" s="26" t="s">
        <v>144</v>
      </c>
      <c r="D177" s="18" t="s">
        <v>9</v>
      </c>
      <c r="E177" s="59"/>
      <c r="F177" s="17">
        <v>3239</v>
      </c>
      <c r="G177" s="17" t="s">
        <v>106</v>
      </c>
      <c r="I177" s="54"/>
      <c r="J177" t="s">
        <v>40</v>
      </c>
    </row>
    <row r="178" spans="1:12" x14ac:dyDescent="0.25">
      <c r="A178" s="91" t="s">
        <v>255</v>
      </c>
      <c r="B178" s="26">
        <v>88174299920</v>
      </c>
      <c r="C178" s="26" t="s">
        <v>124</v>
      </c>
      <c r="D178" s="18" t="s">
        <v>9</v>
      </c>
      <c r="E178" s="59">
        <v>1947.5</v>
      </c>
      <c r="F178" s="17">
        <v>3239</v>
      </c>
      <c r="G178" s="17" t="s">
        <v>91</v>
      </c>
      <c r="I178" s="54"/>
    </row>
    <row r="179" spans="1:12" hidden="1" x14ac:dyDescent="0.25">
      <c r="A179" s="91" t="s">
        <v>108</v>
      </c>
      <c r="B179" s="26">
        <v>53107915745</v>
      </c>
      <c r="C179" s="26" t="s">
        <v>145</v>
      </c>
      <c r="D179" s="18" t="s">
        <v>9</v>
      </c>
      <c r="E179" s="59"/>
      <c r="F179" s="17">
        <v>3239</v>
      </c>
      <c r="G179" s="17" t="s">
        <v>106</v>
      </c>
      <c r="I179" s="54" t="s">
        <v>40</v>
      </c>
      <c r="L179" t="s">
        <v>40</v>
      </c>
    </row>
    <row r="180" spans="1:12" hidden="1" x14ac:dyDescent="0.25">
      <c r="A180" s="91" t="s">
        <v>110</v>
      </c>
      <c r="B180" s="26" t="s">
        <v>23</v>
      </c>
      <c r="C180" s="26" t="s">
        <v>135</v>
      </c>
      <c r="D180" s="18" t="s">
        <v>9</v>
      </c>
      <c r="E180" s="59"/>
      <c r="F180" s="17">
        <v>3239</v>
      </c>
      <c r="G180" s="17" t="s">
        <v>106</v>
      </c>
      <c r="I180" s="54"/>
    </row>
    <row r="181" spans="1:12" hidden="1" x14ac:dyDescent="0.25">
      <c r="A181" s="91" t="s">
        <v>200</v>
      </c>
      <c r="B181" s="26">
        <v>33223934950</v>
      </c>
      <c r="C181" s="26" t="s">
        <v>12</v>
      </c>
      <c r="D181" s="18" t="s">
        <v>9</v>
      </c>
      <c r="E181" s="59"/>
      <c r="F181" s="17">
        <v>3239</v>
      </c>
      <c r="G181" s="65" t="s">
        <v>95</v>
      </c>
      <c r="I181" s="54"/>
      <c r="K181" t="s">
        <v>40</v>
      </c>
    </row>
    <row r="182" spans="1:12" x14ac:dyDescent="0.25">
      <c r="A182" s="91" t="s">
        <v>265</v>
      </c>
      <c r="B182" s="26">
        <v>32070048891</v>
      </c>
      <c r="C182" s="26" t="s">
        <v>12</v>
      </c>
      <c r="D182" s="18" t="s">
        <v>9</v>
      </c>
      <c r="E182" s="59">
        <v>45.03</v>
      </c>
      <c r="F182" s="17">
        <v>3239</v>
      </c>
      <c r="G182" s="17" t="s">
        <v>106</v>
      </c>
      <c r="I182" s="54"/>
    </row>
    <row r="183" spans="1:12" hidden="1" x14ac:dyDescent="0.25">
      <c r="A183" s="91" t="s">
        <v>127</v>
      </c>
      <c r="B183" s="26" t="s">
        <v>23</v>
      </c>
      <c r="C183" s="26" t="s">
        <v>23</v>
      </c>
      <c r="D183" s="18" t="s">
        <v>9</v>
      </c>
      <c r="E183" s="59"/>
      <c r="F183" s="17">
        <v>3239</v>
      </c>
      <c r="G183" s="17" t="s">
        <v>106</v>
      </c>
      <c r="I183" s="54"/>
    </row>
    <row r="184" spans="1:12" x14ac:dyDescent="0.25">
      <c r="A184" s="143" t="s">
        <v>76</v>
      </c>
      <c r="B184" s="144"/>
      <c r="C184" s="144"/>
      <c r="D184" s="144"/>
      <c r="E184" s="32">
        <f>SUM(E170:E183)</f>
        <v>6322.48</v>
      </c>
      <c r="F184" s="33"/>
      <c r="G184" s="33"/>
    </row>
    <row r="185" spans="1:12" x14ac:dyDescent="0.25">
      <c r="A185" s="160" t="s">
        <v>48</v>
      </c>
      <c r="B185" s="160"/>
      <c r="C185" s="160"/>
      <c r="D185" s="35"/>
      <c r="E185" s="36">
        <f>+E169+E164+E105+E101+E93+E83+E184+E89+E107</f>
        <v>59096.009999999995</v>
      </c>
      <c r="F185" s="155"/>
      <c r="G185" s="156"/>
    </row>
    <row r="186" spans="1:12" x14ac:dyDescent="0.25">
      <c r="A186" s="21" t="s">
        <v>146</v>
      </c>
      <c r="B186" s="133">
        <v>22809411811</v>
      </c>
      <c r="C186" s="26" t="s">
        <v>12</v>
      </c>
      <c r="D186" s="18" t="s">
        <v>9</v>
      </c>
      <c r="E186" s="58">
        <v>238</v>
      </c>
      <c r="F186" s="72">
        <v>3241</v>
      </c>
      <c r="G186" s="28" t="s">
        <v>94</v>
      </c>
    </row>
    <row r="187" spans="1:12" hidden="1" x14ac:dyDescent="0.25">
      <c r="A187" s="21" t="s">
        <v>111</v>
      </c>
      <c r="B187" s="133">
        <v>45547576946</v>
      </c>
      <c r="C187" s="26" t="s">
        <v>10</v>
      </c>
      <c r="D187" s="18" t="s">
        <v>9</v>
      </c>
      <c r="E187" s="58"/>
      <c r="F187" s="72">
        <v>3241</v>
      </c>
      <c r="G187" s="28" t="s">
        <v>94</v>
      </c>
    </row>
    <row r="188" spans="1:12" x14ac:dyDescent="0.25">
      <c r="A188" s="21" t="s">
        <v>253</v>
      </c>
      <c r="B188" s="96" t="s">
        <v>304</v>
      </c>
      <c r="C188" s="26" t="s">
        <v>12</v>
      </c>
      <c r="D188" s="18" t="s">
        <v>9</v>
      </c>
      <c r="E188" s="58">
        <v>660</v>
      </c>
      <c r="F188" s="119">
        <v>3241</v>
      </c>
      <c r="G188" s="28" t="s">
        <v>94</v>
      </c>
      <c r="I188" t="s">
        <v>40</v>
      </c>
    </row>
    <row r="189" spans="1:12" x14ac:dyDescent="0.25">
      <c r="A189" s="21" t="s">
        <v>305</v>
      </c>
      <c r="B189" s="26" t="s">
        <v>23</v>
      </c>
      <c r="C189" s="26" t="s">
        <v>23</v>
      </c>
      <c r="D189" s="18" t="s">
        <v>9</v>
      </c>
      <c r="E189" s="58">
        <v>375</v>
      </c>
      <c r="F189" s="119">
        <v>3241</v>
      </c>
      <c r="G189" s="28" t="s">
        <v>94</v>
      </c>
      <c r="I189" t="s">
        <v>40</v>
      </c>
    </row>
    <row r="190" spans="1:12" x14ac:dyDescent="0.25">
      <c r="A190" s="122" t="s">
        <v>258</v>
      </c>
      <c r="B190" s="26" t="s">
        <v>23</v>
      </c>
      <c r="C190" s="26" t="s">
        <v>23</v>
      </c>
      <c r="D190" s="18" t="s">
        <v>9</v>
      </c>
      <c r="E190" s="58">
        <v>275</v>
      </c>
      <c r="F190" s="119">
        <v>3241</v>
      </c>
      <c r="G190" s="28" t="s">
        <v>94</v>
      </c>
      <c r="I190" t="s">
        <v>40</v>
      </c>
    </row>
    <row r="191" spans="1:12" x14ac:dyDescent="0.25">
      <c r="A191" s="122" t="s">
        <v>306</v>
      </c>
      <c r="B191" s="133">
        <v>74813107067</v>
      </c>
      <c r="C191" s="26" t="s">
        <v>12</v>
      </c>
      <c r="D191" s="18" t="s">
        <v>9</v>
      </c>
      <c r="E191" s="58">
        <v>8628.4</v>
      </c>
      <c r="F191" s="119">
        <v>3241</v>
      </c>
      <c r="G191" s="28" t="s">
        <v>94</v>
      </c>
    </row>
    <row r="192" spans="1:12" x14ac:dyDescent="0.25">
      <c r="A192" s="122" t="s">
        <v>263</v>
      </c>
      <c r="B192" s="96" t="s">
        <v>309</v>
      </c>
      <c r="C192" s="26" t="s">
        <v>12</v>
      </c>
      <c r="D192" s="18" t="s">
        <v>9</v>
      </c>
      <c r="E192" s="58">
        <v>612.5</v>
      </c>
      <c r="F192" s="119">
        <v>3241</v>
      </c>
      <c r="G192" s="28" t="s">
        <v>94</v>
      </c>
      <c r="I192" t="s">
        <v>40</v>
      </c>
    </row>
    <row r="193" spans="1:11" s="54" customFormat="1" x14ac:dyDescent="0.25">
      <c r="A193" s="122" t="s">
        <v>307</v>
      </c>
      <c r="B193" s="96" t="s">
        <v>308</v>
      </c>
      <c r="C193" s="26" t="s">
        <v>12</v>
      </c>
      <c r="D193" s="80" t="s">
        <v>9</v>
      </c>
      <c r="E193" s="58">
        <v>112.5</v>
      </c>
      <c r="F193" s="133">
        <v>3241</v>
      </c>
      <c r="G193" s="28" t="s">
        <v>94</v>
      </c>
      <c r="H193" s="54" t="s">
        <v>40</v>
      </c>
    </row>
    <row r="194" spans="1:11" x14ac:dyDescent="0.25">
      <c r="A194" s="61" t="s">
        <v>254</v>
      </c>
      <c r="B194" s="26" t="s">
        <v>23</v>
      </c>
      <c r="C194" s="90" t="s">
        <v>23</v>
      </c>
      <c r="D194" s="21" t="s">
        <v>9</v>
      </c>
      <c r="E194" s="23">
        <v>1463.94</v>
      </c>
      <c r="F194" s="130">
        <v>3241</v>
      </c>
      <c r="G194" s="28" t="s">
        <v>94</v>
      </c>
      <c r="H194" s="54"/>
      <c r="I194" s="54" t="s">
        <v>40</v>
      </c>
    </row>
    <row r="195" spans="1:11" s="54" customFormat="1" ht="15.75" hidden="1" x14ac:dyDescent="0.25">
      <c r="A195" s="121" t="s">
        <v>194</v>
      </c>
      <c r="B195" s="114">
        <v>24640993045</v>
      </c>
      <c r="C195" s="123" t="s">
        <v>10</v>
      </c>
      <c r="D195" s="78" t="s">
        <v>9</v>
      </c>
      <c r="E195" s="62"/>
      <c r="F195" s="77">
        <v>3241</v>
      </c>
      <c r="G195" s="28" t="s">
        <v>99</v>
      </c>
      <c r="J195" s="54" t="s">
        <v>40</v>
      </c>
    </row>
    <row r="196" spans="1:11" x14ac:dyDescent="0.25">
      <c r="A196" s="136" t="s">
        <v>169</v>
      </c>
      <c r="B196" s="137"/>
      <c r="C196" s="137"/>
      <c r="D196" s="138"/>
      <c r="E196" s="74">
        <f>SUM(E186:E195)</f>
        <v>12365.34</v>
      </c>
      <c r="F196" s="73"/>
      <c r="G196" s="75"/>
      <c r="K196" t="s">
        <v>40</v>
      </c>
    </row>
    <row r="197" spans="1:11" hidden="1" x14ac:dyDescent="0.25">
      <c r="A197" s="91" t="s">
        <v>102</v>
      </c>
      <c r="B197" s="26" t="s">
        <v>10</v>
      </c>
      <c r="C197" s="26">
        <v>97475640707</v>
      </c>
      <c r="D197" s="18" t="s">
        <v>9</v>
      </c>
      <c r="E197" s="59"/>
      <c r="F197" s="17">
        <v>3294</v>
      </c>
      <c r="G197" s="65" t="s">
        <v>103</v>
      </c>
    </row>
    <row r="198" spans="1:11" x14ac:dyDescent="0.25">
      <c r="A198" s="91" t="s">
        <v>92</v>
      </c>
      <c r="B198" s="26">
        <v>25975412650</v>
      </c>
      <c r="C198" s="26" t="s">
        <v>12</v>
      </c>
      <c r="D198" s="18" t="s">
        <v>9</v>
      </c>
      <c r="E198" s="59">
        <f>77.04+162.95</f>
        <v>239.99</v>
      </c>
      <c r="F198" s="17">
        <v>3293</v>
      </c>
      <c r="G198" s="65" t="s">
        <v>80</v>
      </c>
    </row>
    <row r="199" spans="1:11" hidden="1" x14ac:dyDescent="0.25">
      <c r="A199" s="91" t="s">
        <v>188</v>
      </c>
      <c r="B199" s="26" t="s">
        <v>23</v>
      </c>
      <c r="C199" s="26" t="s">
        <v>23</v>
      </c>
      <c r="D199" s="18" t="s">
        <v>9</v>
      </c>
      <c r="E199" s="59"/>
      <c r="F199" s="17">
        <v>3299</v>
      </c>
      <c r="G199" s="65" t="s">
        <v>189</v>
      </c>
    </row>
    <row r="200" spans="1:11" hidden="1" x14ac:dyDescent="0.25">
      <c r="A200" s="91" t="s">
        <v>167</v>
      </c>
      <c r="B200" s="26" t="s">
        <v>23</v>
      </c>
      <c r="C200" s="26" t="s">
        <v>23</v>
      </c>
      <c r="D200" s="18" t="s">
        <v>9</v>
      </c>
      <c r="E200" s="59"/>
      <c r="F200" s="17">
        <v>3299</v>
      </c>
      <c r="G200" s="65" t="s">
        <v>165</v>
      </c>
    </row>
    <row r="201" spans="1:11" hidden="1" x14ac:dyDescent="0.25">
      <c r="A201" s="91" t="s">
        <v>159</v>
      </c>
      <c r="B201" s="26">
        <v>35217491823</v>
      </c>
      <c r="C201" s="26" t="s">
        <v>12</v>
      </c>
      <c r="D201" s="18" t="s">
        <v>9</v>
      </c>
      <c r="E201" s="59"/>
      <c r="F201" s="17">
        <v>3299</v>
      </c>
      <c r="G201" s="17" t="s">
        <v>106</v>
      </c>
    </row>
    <row r="202" spans="1:11" hidden="1" x14ac:dyDescent="0.25">
      <c r="A202" s="91" t="s">
        <v>192</v>
      </c>
      <c r="B202" s="26" t="s">
        <v>23</v>
      </c>
      <c r="C202" s="26" t="s">
        <v>23</v>
      </c>
      <c r="D202" s="18" t="s">
        <v>9</v>
      </c>
      <c r="E202" s="59"/>
      <c r="F202" s="17">
        <v>3299</v>
      </c>
      <c r="G202" s="17" t="s">
        <v>165</v>
      </c>
    </row>
    <row r="203" spans="1:11" hidden="1" x14ac:dyDescent="0.25">
      <c r="A203" s="91" t="s">
        <v>193</v>
      </c>
      <c r="B203" s="26">
        <v>61560026399</v>
      </c>
      <c r="C203" s="26" t="s">
        <v>240</v>
      </c>
      <c r="D203" s="18" t="s">
        <v>9</v>
      </c>
      <c r="E203" s="59"/>
      <c r="F203" s="17">
        <v>3299</v>
      </c>
      <c r="G203" s="17" t="s">
        <v>165</v>
      </c>
    </row>
    <row r="204" spans="1:11" hidden="1" x14ac:dyDescent="0.25">
      <c r="A204" s="91" t="s">
        <v>105</v>
      </c>
      <c r="B204" s="26">
        <v>18788131915</v>
      </c>
      <c r="C204" s="26" t="s">
        <v>144</v>
      </c>
      <c r="D204" s="18" t="s">
        <v>9</v>
      </c>
      <c r="E204" s="59"/>
      <c r="F204" s="17">
        <v>3299</v>
      </c>
      <c r="G204" s="17" t="s">
        <v>165</v>
      </c>
    </row>
    <row r="205" spans="1:11" x14ac:dyDescent="0.25">
      <c r="A205" s="91" t="s">
        <v>264</v>
      </c>
      <c r="B205" s="26">
        <v>52577724077</v>
      </c>
      <c r="C205" s="26" t="s">
        <v>12</v>
      </c>
      <c r="D205" s="18" t="s">
        <v>9</v>
      </c>
      <c r="E205" s="59">
        <v>9.99</v>
      </c>
      <c r="F205" s="17">
        <v>3299</v>
      </c>
      <c r="G205" s="17" t="s">
        <v>106</v>
      </c>
      <c r="I205" t="s">
        <v>40</v>
      </c>
    </row>
    <row r="206" spans="1:11" s="54" customFormat="1" ht="14.25" customHeight="1" x14ac:dyDescent="0.25">
      <c r="A206" s="91" t="s">
        <v>257</v>
      </c>
      <c r="B206" s="26">
        <v>94989605030</v>
      </c>
      <c r="C206" s="26" t="s">
        <v>10</v>
      </c>
      <c r="D206" s="80" t="s">
        <v>9</v>
      </c>
      <c r="E206" s="59">
        <v>359.95</v>
      </c>
      <c r="F206" s="17">
        <v>3293</v>
      </c>
      <c r="G206" s="65" t="s">
        <v>80</v>
      </c>
    </row>
    <row r="207" spans="1:11" s="54" customFormat="1" ht="14.25" customHeight="1" x14ac:dyDescent="0.25">
      <c r="A207" s="91" t="s">
        <v>268</v>
      </c>
      <c r="B207" s="26">
        <v>31512675569</v>
      </c>
      <c r="C207" s="26" t="s">
        <v>10</v>
      </c>
      <c r="D207" s="80" t="s">
        <v>9</v>
      </c>
      <c r="E207" s="59">
        <f>240+130</f>
        <v>370</v>
      </c>
      <c r="F207" s="17">
        <v>3299</v>
      </c>
      <c r="G207" s="17" t="s">
        <v>165</v>
      </c>
    </row>
    <row r="208" spans="1:11" hidden="1" x14ac:dyDescent="0.25">
      <c r="A208" s="91" t="s">
        <v>190</v>
      </c>
      <c r="B208" s="26" t="s">
        <v>23</v>
      </c>
      <c r="C208" s="26" t="s">
        <v>23</v>
      </c>
      <c r="D208" s="18" t="s">
        <v>9</v>
      </c>
      <c r="E208" s="59"/>
      <c r="F208" s="17">
        <v>3299</v>
      </c>
      <c r="G208" s="17" t="s">
        <v>165</v>
      </c>
    </row>
    <row r="209" spans="1:12" hidden="1" x14ac:dyDescent="0.25">
      <c r="A209" s="91" t="s">
        <v>166</v>
      </c>
      <c r="B209" s="26" t="s">
        <v>23</v>
      </c>
      <c r="C209" s="26" t="s">
        <v>23</v>
      </c>
      <c r="D209" s="18" t="s">
        <v>9</v>
      </c>
      <c r="E209" s="59"/>
      <c r="F209" s="17">
        <v>3299</v>
      </c>
      <c r="G209" s="17" t="s">
        <v>165</v>
      </c>
    </row>
    <row r="210" spans="1:12" x14ac:dyDescent="0.25">
      <c r="A210" s="91" t="s">
        <v>259</v>
      </c>
      <c r="B210" s="26">
        <v>29955634590</v>
      </c>
      <c r="C210" s="26" t="s">
        <v>10</v>
      </c>
      <c r="D210" s="18" t="s">
        <v>9</v>
      </c>
      <c r="E210" s="59">
        <v>55.2</v>
      </c>
      <c r="F210" s="17">
        <v>3293</v>
      </c>
      <c r="G210" s="65" t="s">
        <v>80</v>
      </c>
    </row>
    <row r="211" spans="1:12" x14ac:dyDescent="0.25">
      <c r="A211" s="142" t="s">
        <v>50</v>
      </c>
      <c r="B211" s="142"/>
      <c r="C211" s="142"/>
      <c r="D211" s="70"/>
      <c r="E211" s="71">
        <f>SUM(E197:E210)</f>
        <v>1035.1300000000001</v>
      </c>
      <c r="F211" s="142"/>
      <c r="G211" s="142"/>
    </row>
    <row r="212" spans="1:12" s="54" customFormat="1" x14ac:dyDescent="0.25">
      <c r="A212" s="17" t="s">
        <v>51</v>
      </c>
      <c r="B212" s="79">
        <v>52508873833</v>
      </c>
      <c r="C212" s="116" t="s">
        <v>52</v>
      </c>
      <c r="D212" s="80" t="s">
        <v>9</v>
      </c>
      <c r="E212" s="37">
        <v>221.3</v>
      </c>
      <c r="F212" s="17">
        <v>3431</v>
      </c>
      <c r="G212" s="17" t="s">
        <v>53</v>
      </c>
      <c r="K212" s="54" t="s">
        <v>40</v>
      </c>
    </row>
    <row r="213" spans="1:12" x14ac:dyDescent="0.25">
      <c r="A213" s="143" t="s">
        <v>54</v>
      </c>
      <c r="B213" s="144"/>
      <c r="C213" s="144"/>
      <c r="D213" s="31"/>
      <c r="E213" s="32">
        <f>SUM(E212:E212)</f>
        <v>221.3</v>
      </c>
      <c r="F213" s="143"/>
      <c r="G213" s="145"/>
      <c r="L213" t="s">
        <v>40</v>
      </c>
    </row>
    <row r="214" spans="1:12" x14ac:dyDescent="0.25">
      <c r="A214" s="146" t="s">
        <v>55</v>
      </c>
      <c r="B214" s="146"/>
      <c r="C214" s="146"/>
      <c r="D214" s="39"/>
      <c r="E214" s="40">
        <f>E185+E211+E76+E213+E196+E28</f>
        <v>84983.099999999991</v>
      </c>
      <c r="F214" s="41"/>
      <c r="G214" s="41"/>
    </row>
    <row r="215" spans="1:12" x14ac:dyDescent="0.25">
      <c r="A215" t="s">
        <v>56</v>
      </c>
      <c r="B215" s="42"/>
      <c r="C215" s="86"/>
      <c r="D215" s="43"/>
    </row>
    <row r="216" spans="1:12" x14ac:dyDescent="0.25">
      <c r="A216" t="s">
        <v>57</v>
      </c>
      <c r="B216" s="42"/>
      <c r="C216" s="86"/>
      <c r="D216" s="43"/>
      <c r="G216" t="s">
        <v>40</v>
      </c>
    </row>
    <row r="217" spans="1:12" x14ac:dyDescent="0.25">
      <c r="A217" t="s">
        <v>58</v>
      </c>
      <c r="B217" s="42"/>
      <c r="C217" s="86"/>
      <c r="D217" s="43"/>
    </row>
    <row r="218" spans="1:12" x14ac:dyDescent="0.25">
      <c r="B218" s="42"/>
      <c r="C218" s="86"/>
      <c r="D218" s="43"/>
      <c r="I218" t="s">
        <v>40</v>
      </c>
    </row>
    <row r="219" spans="1:12" x14ac:dyDescent="0.25">
      <c r="A219" s="147" t="s">
        <v>243</v>
      </c>
      <c r="B219" s="147"/>
      <c r="C219" s="147"/>
      <c r="D219" s="147"/>
      <c r="E219" s="147"/>
    </row>
    <row r="220" spans="1:12" x14ac:dyDescent="0.25">
      <c r="B220" s="42"/>
      <c r="C220" s="86"/>
      <c r="D220" s="43"/>
    </row>
    <row r="221" spans="1:12" x14ac:dyDescent="0.25">
      <c r="A221" s="78" t="s">
        <v>59</v>
      </c>
      <c r="B221" s="148" t="s">
        <v>60</v>
      </c>
      <c r="C221" s="148"/>
      <c r="D221" s="148"/>
      <c r="E221" s="148"/>
    </row>
    <row r="222" spans="1:12" x14ac:dyDescent="0.25">
      <c r="A222" s="152">
        <f>1798.72+266502.02+2298.66</f>
        <v>270599.39999999997</v>
      </c>
      <c r="B222" s="154" t="s">
        <v>61</v>
      </c>
      <c r="C222" s="154"/>
      <c r="D222" s="154"/>
      <c r="E222" s="154"/>
      <c r="I222" t="s">
        <v>40</v>
      </c>
    </row>
    <row r="223" spans="1:12" x14ac:dyDescent="0.25">
      <c r="A223" s="153"/>
      <c r="B223" s="154"/>
      <c r="C223" s="154"/>
      <c r="D223" s="154"/>
      <c r="E223" s="154"/>
    </row>
    <row r="224" spans="1:12" x14ac:dyDescent="0.25">
      <c r="A224" s="44">
        <f>2900+1453.38+150</f>
        <v>4503.38</v>
      </c>
      <c r="B224" s="139" t="s">
        <v>62</v>
      </c>
      <c r="C224" s="140"/>
      <c r="D224" s="140"/>
      <c r="E224" s="141"/>
      <c r="G224" t="s">
        <v>40</v>
      </c>
    </row>
    <row r="225" spans="1:5" x14ac:dyDescent="0.25">
      <c r="A225" s="23">
        <f>296.79+43972.81</f>
        <v>44269.599999999999</v>
      </c>
      <c r="B225" s="139" t="s">
        <v>63</v>
      </c>
      <c r="C225" s="140"/>
      <c r="D225" s="140"/>
      <c r="E225" s="141"/>
    </row>
    <row r="226" spans="1:5" x14ac:dyDescent="0.25">
      <c r="A226" s="23">
        <v>5014.25</v>
      </c>
      <c r="B226" s="139" t="s">
        <v>64</v>
      </c>
      <c r="C226" s="140"/>
      <c r="D226" s="140"/>
      <c r="E226" s="141"/>
    </row>
    <row r="227" spans="1:5" x14ac:dyDescent="0.25">
      <c r="A227" s="44">
        <f>107.72+7194.93</f>
        <v>7302.6500000000005</v>
      </c>
      <c r="B227" s="139" t="s">
        <v>65</v>
      </c>
      <c r="C227" s="140"/>
      <c r="D227" s="140"/>
      <c r="E227" s="141"/>
    </row>
    <row r="228" spans="1:5" x14ac:dyDescent="0.25">
      <c r="A228" s="23">
        <f>1000+1000</f>
        <v>2000</v>
      </c>
      <c r="B228" s="139" t="s">
        <v>66</v>
      </c>
      <c r="C228" s="140"/>
      <c r="D228" s="140"/>
      <c r="E228" s="141"/>
    </row>
    <row r="229" spans="1:5" x14ac:dyDescent="0.25">
      <c r="A229" s="23">
        <f>1796.72+187.61+518.4+104.46</f>
        <v>2607.19</v>
      </c>
      <c r="B229" s="46" t="s">
        <v>73</v>
      </c>
      <c r="C229" s="87"/>
      <c r="D229" s="30"/>
      <c r="E229" s="47"/>
    </row>
    <row r="230" spans="1:5" x14ac:dyDescent="0.25">
      <c r="A230" s="23">
        <v>0</v>
      </c>
      <c r="B230" s="46" t="s">
        <v>77</v>
      </c>
      <c r="C230" s="87"/>
      <c r="D230" s="45"/>
      <c r="E230" s="47"/>
    </row>
    <row r="231" spans="1:5" x14ac:dyDescent="0.25">
      <c r="A231" s="23">
        <f>6*600</f>
        <v>3600</v>
      </c>
      <c r="B231" s="126" t="s">
        <v>269</v>
      </c>
      <c r="C231" s="87"/>
      <c r="D231" s="127"/>
      <c r="E231" s="128"/>
    </row>
    <row r="232" spans="1:5" x14ac:dyDescent="0.25">
      <c r="A232" s="48">
        <v>776</v>
      </c>
      <c r="B232" s="149" t="s">
        <v>67</v>
      </c>
      <c r="C232" s="150"/>
      <c r="D232" s="150"/>
      <c r="E232" s="151"/>
    </row>
    <row r="233" spans="1:5" x14ac:dyDescent="0.25">
      <c r="A233" s="49">
        <f>SUM(A222:A232)</f>
        <v>340672.47</v>
      </c>
      <c r="B233" s="42"/>
      <c r="C233" s="86"/>
      <c r="D233" s="43"/>
    </row>
    <row r="234" spans="1:5" x14ac:dyDescent="0.25">
      <c r="A234" s="50"/>
      <c r="B234" s="42"/>
      <c r="C234" s="86"/>
      <c r="D234" s="43"/>
    </row>
    <row r="235" spans="1:5" x14ac:dyDescent="0.25">
      <c r="A235" s="51" t="s">
        <v>68</v>
      </c>
      <c r="B235" s="38">
        <f>A233+E214</f>
        <v>425655.56999999995</v>
      </c>
      <c r="C235" s="53"/>
      <c r="D235" s="52"/>
      <c r="E235" s="53"/>
    </row>
    <row r="244" spans="13:13" x14ac:dyDescent="0.25">
      <c r="M244" s="3"/>
    </row>
    <row r="245" spans="13:13" x14ac:dyDescent="0.25">
      <c r="M245" s="3"/>
    </row>
    <row r="246" spans="13:13" x14ac:dyDescent="0.25">
      <c r="M246" s="3"/>
    </row>
    <row r="247" spans="13:13" x14ac:dyDescent="0.25">
      <c r="M247" s="3"/>
    </row>
    <row r="248" spans="13:13" x14ac:dyDescent="0.25">
      <c r="M248" s="3"/>
    </row>
    <row r="249" spans="13:13" x14ac:dyDescent="0.25">
      <c r="M249" s="3"/>
    </row>
    <row r="250" spans="13:13" x14ac:dyDescent="0.25">
      <c r="M250" s="3"/>
    </row>
    <row r="251" spans="13:13" x14ac:dyDescent="0.25">
      <c r="M251" s="3"/>
    </row>
    <row r="252" spans="13:13" x14ac:dyDescent="0.25">
      <c r="M252" s="3"/>
    </row>
    <row r="253" spans="13:13" x14ac:dyDescent="0.25">
      <c r="M253" s="3"/>
    </row>
    <row r="254" spans="13:13" x14ac:dyDescent="0.25">
      <c r="M254" s="3"/>
    </row>
    <row r="255" spans="13:13" x14ac:dyDescent="0.25">
      <c r="M255" s="3"/>
    </row>
  </sheetData>
  <mergeCells count="45">
    <mergeCell ref="A27:D27"/>
    <mergeCell ref="F27:G27"/>
    <mergeCell ref="A75:D75"/>
    <mergeCell ref="F75:G75"/>
    <mergeCell ref="A72:D72"/>
    <mergeCell ref="F72:G72"/>
    <mergeCell ref="A28:D28"/>
    <mergeCell ref="F28:G28"/>
    <mergeCell ref="F44:G44"/>
    <mergeCell ref="F62:G62"/>
    <mergeCell ref="F64:G64"/>
    <mergeCell ref="A44:D44"/>
    <mergeCell ref="A62:D62"/>
    <mergeCell ref="A64:D64"/>
    <mergeCell ref="F185:G185"/>
    <mergeCell ref="A76:C76"/>
    <mergeCell ref="A83:D83"/>
    <mergeCell ref="F83:G83"/>
    <mergeCell ref="F93:G93"/>
    <mergeCell ref="F89:G89"/>
    <mergeCell ref="A164:D164"/>
    <mergeCell ref="A185:C185"/>
    <mergeCell ref="A101:D101"/>
    <mergeCell ref="A105:D105"/>
    <mergeCell ref="A89:D89"/>
    <mergeCell ref="A93:D93"/>
    <mergeCell ref="A169:D169"/>
    <mergeCell ref="A184:D184"/>
    <mergeCell ref="A107:D107"/>
    <mergeCell ref="B227:E227"/>
    <mergeCell ref="B228:E228"/>
    <mergeCell ref="B232:E232"/>
    <mergeCell ref="A222:A223"/>
    <mergeCell ref="B222:E223"/>
    <mergeCell ref="B224:E224"/>
    <mergeCell ref="A196:D196"/>
    <mergeCell ref="B225:E225"/>
    <mergeCell ref="B226:E226"/>
    <mergeCell ref="A211:C211"/>
    <mergeCell ref="F211:G211"/>
    <mergeCell ref="A213:C213"/>
    <mergeCell ref="F213:G213"/>
    <mergeCell ref="A214:C214"/>
    <mergeCell ref="A219:E219"/>
    <mergeCell ref="B221:E221"/>
  </mergeCells>
  <pageMargins left="0.7" right="0.7" top="0.75" bottom="0.75" header="0.3" footer="0.3"/>
  <pageSetup orientation="portrait" r:id="rId1"/>
  <ignoredErrors>
    <ignoredError sqref="B37 B80:B81 B48:B50 B99 B9:B13 B20:B21 B92 B172 B56 B17:B18 B30:B34 B29 B23 B188 B192:B19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2024-10-16T12:31:05Z</dcterms:created>
  <dcterms:modified xsi:type="dcterms:W3CDTF">2025-06-18T07:50:53Z</dcterms:modified>
</cp:coreProperties>
</file>