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old\Jelena\JAVNA OBJAVA TROŠENJA NOVCA\objavljeno\2025\"/>
    </mc:Choice>
  </mc:AlternateContent>
  <bookViews>
    <workbookView xWindow="0" yWindow="0" windowWidth="28800" windowHeight="11715"/>
  </bookViews>
  <sheets>
    <sheet name="List1" sheetId="1" r:id="rId1"/>
  </sheets>
  <definedNames>
    <definedName name="_FiltarBaze" localSheetId="0" hidden="1">List1!$A$7:$M$107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1" l="1"/>
  <c r="A124" i="1"/>
  <c r="A127" i="1"/>
  <c r="A129" i="1"/>
  <c r="A126" i="1"/>
  <c r="E82" i="1"/>
  <c r="A131" i="1"/>
  <c r="E102" i="1"/>
  <c r="E114" i="1"/>
  <c r="E90" i="1"/>
  <c r="E30" i="1"/>
  <c r="A130" i="1" l="1"/>
  <c r="A136" i="1" s="1"/>
  <c r="E43" i="1"/>
  <c r="E33" i="1"/>
  <c r="E24" i="1" l="1"/>
  <c r="E14" i="1" l="1"/>
  <c r="E112" i="1" l="1"/>
  <c r="E84" i="1" l="1"/>
  <c r="E64" i="1"/>
  <c r="E60" i="1"/>
  <c r="E54" i="1"/>
  <c r="E52" i="1"/>
  <c r="E49" i="1"/>
  <c r="E40" i="1"/>
  <c r="E87" i="1" l="1"/>
  <c r="E88" i="1" l="1"/>
  <c r="E107" i="1"/>
  <c r="E92" i="1" l="1"/>
  <c r="E15" i="1" l="1"/>
  <c r="E35" i="1" l="1"/>
  <c r="E44" i="1" s="1"/>
  <c r="E104" i="1" l="1"/>
  <c r="E108" i="1" l="1"/>
  <c r="E115" i="1" l="1"/>
  <c r="B138" i="1" s="1"/>
</calcChain>
</file>

<file path=xl/sharedStrings.xml><?xml version="1.0" encoding="utf-8"?>
<sst xmlns="http://schemas.openxmlformats.org/spreadsheetml/2006/main" count="465" uniqueCount="186">
  <si>
    <t>Glazbena škola Josipa Hatzea_x000D_
Trg Hrvatske bratske zajednice 3_x000D_
Split_x000D_
Tel: +385(21)480049   Fax: +385(21)480080_x000D_
OIB: 89701365702_x000D_
Mail: jhatze2@gmail.com_x000D_
IBAN: HR5924070001100581943</t>
  </si>
  <si>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</si>
  <si>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</si>
  <si>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</si>
  <si>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</si>
  <si>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Naziv platitelja</t>
  </si>
  <si>
    <t>Iznos</t>
  </si>
  <si>
    <t>KONTO</t>
  </si>
  <si>
    <t>Vrsta Rashoda / Izdataka</t>
  </si>
  <si>
    <t>Glazbena škola Josipa Hatzea</t>
  </si>
  <si>
    <t>Zagreb</t>
  </si>
  <si>
    <t>Split</t>
  </si>
  <si>
    <t>UREDSKI MATERIJAL I OSTALI MATERIJALNI RASHODI</t>
  </si>
  <si>
    <t>HEP ELEKTRA D.O.O.</t>
  </si>
  <si>
    <t>Električna energija</t>
  </si>
  <si>
    <t>ELEKTRIČNA ENERGIJA</t>
  </si>
  <si>
    <t>Materijali i dijelovi za tek. održavanje građ. objekata</t>
  </si>
  <si>
    <t>MATERIJALI ZA TEKUĆE I INVESTICIJSKO ODRŽAVANJE</t>
  </si>
  <si>
    <t>RASHODI ZA MATERIJAL</t>
  </si>
  <si>
    <t>Usluga telefona i interneta</t>
  </si>
  <si>
    <t>Fina</t>
  </si>
  <si>
    <t>-</t>
  </si>
  <si>
    <t>USLUGE INTERNETA TELEFONA I POŠTE</t>
  </si>
  <si>
    <t>HRT</t>
  </si>
  <si>
    <t>USLUGE PROMIDŽBE I INFORMIRANJA</t>
  </si>
  <si>
    <t>Trogir</t>
  </si>
  <si>
    <t>Vodovod I kanalizacija d.o.o.</t>
  </si>
  <si>
    <t>Opskrba vodom</t>
  </si>
  <si>
    <t>Grad Split</t>
  </si>
  <si>
    <t>Komunalne usluga</t>
  </si>
  <si>
    <t>KOMUNALNE USLUGE</t>
  </si>
  <si>
    <t>zakupnina prostora</t>
  </si>
  <si>
    <t>Grad Trogir</t>
  </si>
  <si>
    <t>Odvjetničko društvo Matulić, Bilić I Vrsalović</t>
  </si>
  <si>
    <t xml:space="preserve"> </t>
  </si>
  <si>
    <t>ZAKUPNINE I NAJAMNINE</t>
  </si>
  <si>
    <t>INTELEKTUALNE I OSOBNE USLUGE</t>
  </si>
  <si>
    <t>Računalne usluge</t>
  </si>
  <si>
    <t>RAČUNALNE USLUGE</t>
  </si>
  <si>
    <t>RASHODI ZA USLUGE</t>
  </si>
  <si>
    <t>OSTALI NESPOMENUTI RASHODI POSLOVANJA</t>
  </si>
  <si>
    <t>OTP BANKA D.D.</t>
  </si>
  <si>
    <t>Zadar</t>
  </si>
  <si>
    <t>Usluge banaka</t>
  </si>
  <si>
    <t>RASHODI BANAKA</t>
  </si>
  <si>
    <t>UKUPNO</t>
  </si>
  <si>
    <t>Naziv isplatitelja: Glazbena škola Josipa Hatzea</t>
  </si>
  <si>
    <t>Adresa: Trg Hrvatske bratske zajednice 3, 21000 Split</t>
  </si>
  <si>
    <t>OIB: 89701365702</t>
  </si>
  <si>
    <t xml:space="preserve">Način objave isplaćenog iznosa </t>
  </si>
  <si>
    <t>Vrsta rashoda i izdataka</t>
  </si>
  <si>
    <t>3111- bruto plaća za redovan rad (ukupni iznos bez bolovanja na teret HZZO)</t>
  </si>
  <si>
    <t>3121- ostali rashodi za zaposlene ( bruto iznos)</t>
  </si>
  <si>
    <t>3132- doprinos na bruto</t>
  </si>
  <si>
    <t>32121- naknada za prijevoz s posla i na posao</t>
  </si>
  <si>
    <t>3212- službeni put</t>
  </si>
  <si>
    <t>32352-zakupnine i najam objekata</t>
  </si>
  <si>
    <t>32955- novčana naknada za poslodavca zbog nezapošljavanj osoba s invaliditetom</t>
  </si>
  <si>
    <t>Ukupno utrošeno sredstava</t>
  </si>
  <si>
    <t>USLUGE TEKUĆEG ODRŽAVANJA</t>
  </si>
  <si>
    <t>Usluga tekućeg održavanja</t>
  </si>
  <si>
    <t>Usluge prijevoza</t>
  </si>
  <si>
    <t>3241- naknade osobama izvan radnog odnosa</t>
  </si>
  <si>
    <t>Bendić papir d.o.o.</t>
  </si>
  <si>
    <t>Uredski materijal</t>
  </si>
  <si>
    <t>GRAFIČKE USLUGE</t>
  </si>
  <si>
    <t>3291- naknade članovima vijeća</t>
  </si>
  <si>
    <t>intelektualne i osobne usluge ( ugovor o djelu, bruto iznos s doprinosima na bruto</t>
  </si>
  <si>
    <t>38644175459</t>
  </si>
  <si>
    <t>Reprezentacija</t>
  </si>
  <si>
    <t>Odanost d.o.o.</t>
  </si>
  <si>
    <t>Stari Grad</t>
  </si>
  <si>
    <t>Upravitelj d.o.o.</t>
  </si>
  <si>
    <t>Elektrotehnička škola split</t>
  </si>
  <si>
    <t>MATERIJALI I SIROVINE</t>
  </si>
  <si>
    <t>69990662180</t>
  </si>
  <si>
    <t>A442 vl. Davor Jelavić Šako</t>
  </si>
  <si>
    <t>Studentski centar Split d.o.o.</t>
  </si>
  <si>
    <t>Naknada troškova smještaja vanjskim suradnicima</t>
  </si>
  <si>
    <t>Usluge čišćenja</t>
  </si>
  <si>
    <t>GOOGLE COMMERCE LTD</t>
  </si>
  <si>
    <t>HP D.D.</t>
  </si>
  <si>
    <t>Usluga pošte</t>
  </si>
  <si>
    <t>68943537413</t>
  </si>
  <si>
    <t>Trogir holding d.o.o.</t>
  </si>
  <si>
    <t>Službena putovanja</t>
  </si>
  <si>
    <t>Ostale nespomenute usluge</t>
  </si>
  <si>
    <t>Sitni inventar</t>
  </si>
  <si>
    <t>Starboard d.o.o.</t>
  </si>
  <si>
    <t>Flarent d.o.o.</t>
  </si>
  <si>
    <t>SITNI INVENTAR</t>
  </si>
  <si>
    <t>NAKNADA TROŠKOVA ZAPOSLENIMA</t>
  </si>
  <si>
    <t>BANDIĆ SUNČICA</t>
  </si>
  <si>
    <t>BILAN KORANA</t>
  </si>
  <si>
    <t>DINONI MONIKA</t>
  </si>
  <si>
    <t>DRONGOVSKIJ NIKOLA</t>
  </si>
  <si>
    <t>JADROLINIJA</t>
  </si>
  <si>
    <t>Rijeka</t>
  </si>
  <si>
    <t>Bauhaus-Zagreb k.d.</t>
  </si>
  <si>
    <t>Dobri vl. Ante Barić</t>
  </si>
  <si>
    <t>VUČIĆ LUKŠA</t>
  </si>
  <si>
    <t>85350391741</t>
  </si>
  <si>
    <t>Ikea Hrvatska d.o.o.</t>
  </si>
  <si>
    <t>Sop</t>
  </si>
  <si>
    <t>09746817380</t>
  </si>
  <si>
    <t>Lopiž d.o.o.</t>
  </si>
  <si>
    <t>Tuš d.o.o.</t>
  </si>
  <si>
    <t>NAKNADA OSOBAMA IZVAN RADNOG ODNOSA</t>
  </si>
  <si>
    <t>Literatura, knjige, note</t>
  </si>
  <si>
    <t>Telegram roda vl. Boštjan Jelečević</t>
  </si>
  <si>
    <t>Lidl Hrvatska d.o.o.</t>
  </si>
  <si>
    <t>Tommy d.o.o.</t>
  </si>
  <si>
    <t>Sredstva za čišćenje</t>
  </si>
  <si>
    <t>Usluge promidžbe i informiranja</t>
  </si>
  <si>
    <t>ZUPAN MARKO</t>
  </si>
  <si>
    <t>KLARIN DUNJA</t>
  </si>
  <si>
    <t>66089976432</t>
  </si>
  <si>
    <t>Velika Gorica</t>
  </si>
  <si>
    <t>71419404424</t>
  </si>
  <si>
    <t>Euro-unit d.o.o.</t>
  </si>
  <si>
    <t>Super audio d.o.o.</t>
  </si>
  <si>
    <t>KONZUM D.D.</t>
  </si>
  <si>
    <t>Berliner d.o.o.</t>
  </si>
  <si>
    <t>3299 ostali nespomenuti rashodi</t>
  </si>
  <si>
    <t>Ostali materijali za rad</t>
  </si>
  <si>
    <t>Maca d.o.o.</t>
  </si>
  <si>
    <t>Donacije u naravi</t>
  </si>
  <si>
    <t>DONACIJE I OSTALI RASHODI</t>
  </si>
  <si>
    <t>Muller trgovina Zagreb d.o.o.</t>
  </si>
  <si>
    <t>MATOŠIĆ JAKŠA</t>
  </si>
  <si>
    <t>00278260010</t>
  </si>
  <si>
    <t>Ćavar Tonćo</t>
  </si>
  <si>
    <t>Javni bilježnik Matijana Paradžik</t>
  </si>
  <si>
    <t>Javnobilježničke usluge</t>
  </si>
  <si>
    <t>A1 centar d.o.o.</t>
  </si>
  <si>
    <t>Poslovni edukator d.o.o.</t>
  </si>
  <si>
    <t>Kaštel Kambelovac</t>
  </si>
  <si>
    <t>Glazbeni instrumenti</t>
  </si>
  <si>
    <t>ALCA ZAGREB d.o.o.</t>
  </si>
  <si>
    <t>Enti-šport d.o.o.</t>
  </si>
  <si>
    <t>Zagrab</t>
  </si>
  <si>
    <t>Preobrazba vl. A.Mileta</t>
  </si>
  <si>
    <t>GLAZBENA I SPORTSKA OPREMA</t>
  </si>
  <si>
    <t>RAZRED 23</t>
  </si>
  <si>
    <t>OBVEZA ZA NABAVU NEFINACIJSKE IMOVINE RAZRED 24</t>
  </si>
  <si>
    <t>GRAPPONE DARKO</t>
  </si>
  <si>
    <t>MLAČIĆ ANA</t>
  </si>
  <si>
    <t>Volat d.o.o.</t>
  </si>
  <si>
    <t>Pepco Croatia d.o.o.</t>
  </si>
  <si>
    <t>IMAGE ENTER D.O.O.</t>
  </si>
  <si>
    <t>BOIKO ANASTASIA</t>
  </si>
  <si>
    <t>EVETOVIĆ KATARINA</t>
  </si>
  <si>
    <t>Bjelovar</t>
  </si>
  <si>
    <t>Hotel&amp;Residence San Giusto</t>
  </si>
  <si>
    <t>Armi j.d.o.o.</t>
  </si>
  <si>
    <t>MARE VL. MIKO BOJANIĆ</t>
  </si>
  <si>
    <t>Impuls d.o.o.</t>
  </si>
  <si>
    <t>Kik Textilien non-food d.o.o.</t>
  </si>
  <si>
    <t>Fluorit d.o.o.</t>
  </si>
  <si>
    <t>Plinara d.o.o.</t>
  </si>
  <si>
    <t>Knjige u knjižnici</t>
  </si>
  <si>
    <t>INFORMACIJA O TROŠENJU SREDSTAVA ZA PROSINAC 2025. GODINE</t>
  </si>
  <si>
    <t>3721- Naknada građanima</t>
  </si>
  <si>
    <t>Makro d.o.o.</t>
  </si>
  <si>
    <t>ESKY</t>
  </si>
  <si>
    <t>LESKOVAC KEZIĆ IRENA</t>
  </si>
  <si>
    <t>KUZMANIĆ MINJA</t>
  </si>
  <si>
    <t>MRČELA SMILJANA</t>
  </si>
  <si>
    <t>VELIČKOVIĆ PANTA</t>
  </si>
  <si>
    <t>Isplata Sredstava Za Razdoblje: 01.12.2025 Do 31.12.2025</t>
  </si>
  <si>
    <t>TP Line d.o.o.</t>
  </si>
  <si>
    <t>Celić apartmani vl. Slobodan Ćelić</t>
  </si>
  <si>
    <t>Idila Center vl. Terezija Kurjan</t>
  </si>
  <si>
    <t>45065170578</t>
  </si>
  <si>
    <t>Vendicija d.o.o.</t>
  </si>
  <si>
    <t>05377737017</t>
  </si>
  <si>
    <t>Slavonski Brod</t>
  </si>
  <si>
    <t>BV SOLUTIONS vl. Bože Vucemilo</t>
  </si>
  <si>
    <t>Zelena priča vl. Stana Dodig</t>
  </si>
  <si>
    <t>53696769296</t>
  </si>
  <si>
    <t>Obrt za prijevoz Nikola vl. Nikola Milićević</t>
  </si>
  <si>
    <t>Grafička usluge</t>
  </si>
  <si>
    <t>Jablanovec</t>
  </si>
  <si>
    <t>Mr.Brown d.o.o.</t>
  </si>
  <si>
    <t>Školska knjiga d.d.</t>
  </si>
  <si>
    <t>ROOMS SUPREME SPALATO vl. Darina Benussi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</si>
</sst>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color rgb="FF4D5156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/>
    <xf numFmtId="0" fontId="2" fillId="2" borderId="0" xfId="0" applyFont="1" applyFill="1"/>
    <xf numFmtId="0" fontId="1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3" xfId="0" applyFill="1" applyBorder="1"/>
    <xf numFmtId="0" fontId="0" fillId="0" borderId="3" xfId="0" applyBorder="1" applyAlignment="1">
      <alignment horizontal="left" vertical="center"/>
    </xf>
    <xf numFmtId="4" fontId="0" fillId="0" borderId="3" xfId="0" applyNumberFormat="1" applyBorder="1"/>
    <xf numFmtId="0" fontId="0" fillId="0" borderId="3" xfId="0" applyBorder="1" applyAlignment="1">
      <alignment wrapText="1"/>
    </xf>
    <xf numFmtId="0" fontId="0" fillId="0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3" xfId="0" applyNumberFormat="1" applyFill="1" applyBorder="1"/>
    <xf numFmtId="0" fontId="0" fillId="0" borderId="3" xfId="0" applyBorder="1"/>
    <xf numFmtId="4" fontId="0" fillId="4" borderId="3" xfId="0" applyNumberFormat="1" applyFill="1" applyBorder="1"/>
    <xf numFmtId="0" fontId="0" fillId="0" borderId="3" xfId="0" applyFill="1" applyBorder="1" applyAlignment="1">
      <alignment horizontal="center"/>
    </xf>
    <xf numFmtId="0" fontId="0" fillId="0" borderId="3" xfId="0" applyFill="1" applyBorder="1" applyAlignment="1"/>
    <xf numFmtId="0" fontId="0" fillId="0" borderId="4" xfId="0" applyFill="1" applyBorder="1" applyAlignment="1">
      <alignment horizontal="left"/>
    </xf>
    <xf numFmtId="0" fontId="0" fillId="4" borderId="3" xfId="0" applyFill="1" applyBorder="1" applyAlignment="1">
      <alignment wrapText="1"/>
    </xf>
    <xf numFmtId="0" fontId="0" fillId="0" borderId="6" xfId="0" applyBorder="1" applyAlignment="1">
      <alignment horizontal="left"/>
    </xf>
    <xf numFmtId="0" fontId="0" fillId="4" borderId="6" xfId="0" applyFill="1" applyBorder="1" applyAlignment="1">
      <alignment horizontal="center"/>
    </xf>
    <xf numFmtId="4" fontId="0" fillId="4" borderId="4" xfId="0" applyNumberFormat="1" applyFill="1" applyBorder="1" applyAlignment="1"/>
    <xf numFmtId="0" fontId="0" fillId="4" borderId="3" xfId="0" applyFill="1" applyBorder="1"/>
    <xf numFmtId="0" fontId="0" fillId="5" borderId="3" xfId="0" applyFill="1" applyBorder="1" applyAlignment="1">
      <alignment horizontal="center"/>
    </xf>
    <xf numFmtId="4" fontId="0" fillId="5" borderId="3" xfId="0" applyNumberFormat="1" applyFill="1" applyBorder="1"/>
    <xf numFmtId="2" fontId="0" fillId="0" borderId="3" xfId="0" applyNumberFormat="1" applyFill="1" applyBorder="1"/>
    <xf numFmtId="4" fontId="0" fillId="4" borderId="3" xfId="0" applyNumberFormat="1" applyFill="1" applyBorder="1" applyAlignment="1"/>
    <xf numFmtId="0" fontId="0" fillId="6" borderId="0" xfId="0" applyFill="1" applyBorder="1" applyAlignment="1">
      <alignment horizontal="center"/>
    </xf>
    <xf numFmtId="4" fontId="0" fillId="6" borderId="0" xfId="0" applyNumberFormat="1" applyFill="1"/>
    <xf numFmtId="0" fontId="0" fillId="6" borderId="0" xfId="0" applyFill="1"/>
    <xf numFmtId="0" fontId="0" fillId="0" borderId="0" xfId="0" applyAlignment="1"/>
    <xf numFmtId="0" fontId="0" fillId="0" borderId="0" xfId="0" applyAlignment="1">
      <alignment horizontal="center" vertical="center"/>
    </xf>
    <xf numFmtId="4" fontId="0" fillId="0" borderId="3" xfId="0" applyNumberFormat="1" applyFill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3" xfId="0" applyNumberFormat="1" applyFill="1" applyBorder="1" applyAlignment="1">
      <alignment vertical="center"/>
    </xf>
    <xf numFmtId="4" fontId="0" fillId="0" borderId="0" xfId="0" applyNumberFormat="1" applyFill="1" applyBorder="1"/>
    <xf numFmtId="4" fontId="0" fillId="0" borderId="0" xfId="0" applyNumberFormat="1"/>
    <xf numFmtId="0" fontId="0" fillId="4" borderId="3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/>
    <xf numFmtId="165" fontId="6" fillId="0" borderId="3" xfId="0" applyNumberFormat="1" applyFont="1" applyFill="1" applyBorder="1" applyAlignment="1"/>
    <xf numFmtId="0" fontId="6" fillId="0" borderId="3" xfId="0" applyFont="1" applyFill="1" applyBorder="1" applyAlignment="1">
      <alignment horizontal="right" vertical="center"/>
    </xf>
    <xf numFmtId="0" fontId="0" fillId="0" borderId="3" xfId="0" applyFill="1" applyBorder="1" applyAlignment="1">
      <alignment horizontal="right"/>
    </xf>
    <xf numFmtId="4" fontId="0" fillId="0" borderId="4" xfId="0" applyNumberFormat="1" applyFill="1" applyBorder="1"/>
    <xf numFmtId="4" fontId="0" fillId="0" borderId="4" xfId="0" applyNumberFormat="1" applyFill="1" applyBorder="1" applyAlignment="1"/>
    <xf numFmtId="49" fontId="6" fillId="0" borderId="3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/>
    </xf>
    <xf numFmtId="49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Fill="1" applyBorder="1"/>
    <xf numFmtId="0" fontId="9" fillId="5" borderId="6" xfId="0" applyFont="1" applyFill="1" applyBorder="1" applyAlignment="1">
      <alignment horizontal="center"/>
    </xf>
    <xf numFmtId="4" fontId="9" fillId="5" borderId="6" xfId="0" applyNumberFormat="1" applyFont="1" applyFill="1" applyBorder="1" applyAlignment="1"/>
    <xf numFmtId="0" fontId="9" fillId="5" borderId="6" xfId="0" applyFont="1" applyFill="1" applyBorder="1" applyAlignment="1"/>
    <xf numFmtId="0" fontId="9" fillId="5" borderId="4" xfId="0" applyFont="1" applyFill="1" applyBorder="1" applyAlignment="1"/>
    <xf numFmtId="0" fontId="0" fillId="8" borderId="3" xfId="0" applyFill="1" applyBorder="1" applyAlignment="1">
      <alignment horizontal="center"/>
    </xf>
    <xf numFmtId="4" fontId="0" fillId="8" borderId="3" xfId="0" applyNumberFormat="1" applyFill="1" applyBorder="1" applyAlignment="1"/>
    <xf numFmtId="0" fontId="0" fillId="7" borderId="3" xfId="0" applyFill="1" applyBorder="1" applyAlignment="1">
      <alignment horizontal="center"/>
    </xf>
    <xf numFmtId="4" fontId="0" fillId="7" borderId="4" xfId="0" applyNumberFormat="1" applyFill="1" applyBorder="1"/>
    <xf numFmtId="0" fontId="0" fillId="7" borderId="4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2" fillId="2" borderId="0" xfId="0" applyFont="1" applyFill="1" applyAlignme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6" xfId="0" applyBorder="1" applyAlignment="1"/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6" xfId="0" applyFill="1" applyBorder="1" applyAlignment="1">
      <alignment horizontal="center"/>
    </xf>
    <xf numFmtId="0" fontId="0" fillId="0" borderId="5" xfId="0" applyFill="1" applyBorder="1"/>
    <xf numFmtId="0" fontId="0" fillId="0" borderId="3" xfId="0" applyFill="1" applyBorder="1" applyAlignment="1">
      <alignment horizontal="right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9" fontId="0" fillId="0" borderId="3" xfId="0" applyNumberFormat="1" applyFill="1" applyBorder="1" applyAlignment="1">
      <alignment horizontal="right"/>
    </xf>
    <xf numFmtId="49" fontId="6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4" fontId="6" fillId="4" borderId="3" xfId="0" applyNumberFormat="1" applyFont="1" applyFill="1" applyBorder="1"/>
    <xf numFmtId="4" fontId="6" fillId="7" borderId="3" xfId="0" applyNumberFormat="1" applyFont="1" applyFill="1" applyBorder="1"/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165" fontId="6" fillId="0" borderId="3" xfId="0" applyNumberFormat="1" applyFont="1" applyFill="1" applyBorder="1" applyAlignment="1">
      <alignment horizontal="right"/>
    </xf>
    <xf numFmtId="4" fontId="0" fillId="0" borderId="3" xfId="0" applyNumberFormat="1" applyFill="1" applyBorder="1" applyAlignment="1"/>
    <xf numFmtId="49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4" xfId="0" applyFill="1" applyBorder="1" applyAlignment="1">
      <alignment horizontal="center"/>
    </xf>
    <xf numFmtId="49" fontId="5" fillId="0" borderId="3" xfId="0" applyNumberFormat="1" applyFont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6" fillId="0" borderId="3" xfId="0" applyFont="1" applyBorder="1" applyAlignment="1"/>
    <xf numFmtId="0" fontId="0" fillId="0" borderId="3" xfId="0" applyFill="1" applyBorder="1" applyAlignment="1">
      <alignment horizontal="right"/>
    </xf>
    <xf numFmtId="4" fontId="0" fillId="0" borderId="0" xfId="0" applyNumberFormat="1" applyFill="1"/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" fontId="6" fillId="0" borderId="3" xfId="0" applyNumberFormat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0" fillId="0" borderId="3" xfId="0" applyFill="1" applyBorder="1" applyAlignment="1">
      <alignment horizontal="right"/>
    </xf>
    <xf numFmtId="0" fontId="0" fillId="7" borderId="0" xfId="0" applyFill="1" applyBorder="1" applyAlignment="1">
      <alignment horizontal="center"/>
    </xf>
    <xf numFmtId="4" fontId="0" fillId="7" borderId="0" xfId="0" applyNumberFormat="1" applyFill="1"/>
    <xf numFmtId="0" fontId="0" fillId="7" borderId="0" xfId="0" applyFill="1"/>
    <xf numFmtId="4" fontId="0" fillId="5" borderId="0" xfId="0" applyNumberFormat="1" applyFill="1"/>
    <xf numFmtId="0" fontId="0" fillId="5" borderId="0" xfId="0" applyFill="1"/>
    <xf numFmtId="0" fontId="7" fillId="0" borderId="0" xfId="0" applyFont="1" applyFill="1" applyAlignment="1">
      <alignment horizontal="right"/>
    </xf>
    <xf numFmtId="0" fontId="0" fillId="0" borderId="3" xfId="0" applyBorder="1" applyAlignment="1"/>
    <xf numFmtId="0" fontId="0" fillId="0" borderId="7" xfId="0" applyFill="1" applyBorder="1" applyAlignment="1">
      <alignment horizontal="left"/>
    </xf>
    <xf numFmtId="0" fontId="6" fillId="0" borderId="3" xfId="0" applyFon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3" xfId="0" applyFill="1" applyBorder="1" applyAlignment="1">
      <alignment horizontal="right"/>
    </xf>
    <xf numFmtId="1" fontId="0" fillId="0" borderId="0" xfId="0" applyNumberFormat="1" applyFill="1" applyBorder="1" applyAlignment="1"/>
    <xf numFmtId="0" fontId="0" fillId="0" borderId="3" xfId="0" applyFill="1" applyBorder="1" applyAlignment="1">
      <alignment horizontal="right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5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4" fontId="0" fillId="0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9" fillId="5" borderId="5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58"/>
  <sheetViews>
    <sheetView tabSelected="1" topLeftCell="A102" zoomScale="116" zoomScaleNormal="116" workbookViewId="0">
      <selection activeCell="G121" sqref="G121"/>
    </sheetView>
  </sheetViews>
  <sheetFormatPr defaultRowHeight="15" x14ac:dyDescent="0.25"/>
  <cols>
    <col min="1" max="1" width="49.140625" customWidth="1"/>
    <col min="2" max="2" width="14.42578125" customWidth="1"/>
    <col min="3" max="3" width="17.85546875" style="41" bestFit="1" customWidth="1"/>
    <col min="4" max="4" width="27" style="3" bestFit="1" customWidth="1"/>
    <col min="5" max="5" width="11.5703125" customWidth="1"/>
    <col min="6" max="6" width="8.28515625" bestFit="1" customWidth="1"/>
    <col min="7" max="7" width="73.5703125" customWidth="1"/>
  </cols>
  <sheetData>
    <row r="2" spans="1:10" ht="122.25" customHeight="1" x14ac:dyDescent="0.25">
      <c r="A2" s="1" t="s">
        <v>0</v>
      </c>
      <c r="B2" s="2"/>
      <c r="E2" s="4"/>
    </row>
    <row r="3" spans="1:10" ht="23.25" x14ac:dyDescent="0.35">
      <c r="A3" s="5" t="s">
        <v>1</v>
      </c>
      <c r="B3" s="6"/>
      <c r="C3" s="78"/>
      <c r="D3" s="7"/>
      <c r="E3" s="8"/>
      <c r="F3" s="9"/>
      <c r="G3" s="9"/>
    </row>
    <row r="4" spans="1:10" x14ac:dyDescent="0.25">
      <c r="B4" s="2"/>
      <c r="E4" s="4"/>
    </row>
    <row r="5" spans="1:10" x14ac:dyDescent="0.25">
      <c r="A5" s="10" t="s">
        <v>169</v>
      </c>
      <c r="B5" s="2"/>
      <c r="E5" s="4"/>
    </row>
    <row r="6" spans="1:10" ht="15.75" thickBot="1" x14ac:dyDescent="0.3">
      <c r="A6" s="11"/>
      <c r="B6" s="2"/>
      <c r="C6" s="79"/>
      <c r="D6" s="1"/>
      <c r="E6" s="4"/>
    </row>
    <row r="7" spans="1:10" ht="48" thickTop="1" x14ac:dyDescent="0.25">
      <c r="A7" s="12" t="s">
        <v>2</v>
      </c>
      <c r="B7" s="13" t="s">
        <v>3</v>
      </c>
      <c r="C7" s="80" t="s">
        <v>4</v>
      </c>
      <c r="D7" s="14" t="s">
        <v>5</v>
      </c>
      <c r="E7" s="15" t="s">
        <v>6</v>
      </c>
      <c r="F7" s="12" t="s">
        <v>7</v>
      </c>
      <c r="G7" s="16" t="s">
        <v>8</v>
      </c>
      <c r="I7" s="53" t="s">
        <v>34</v>
      </c>
    </row>
    <row r="8" spans="1:10" x14ac:dyDescent="0.25">
      <c r="A8" s="92" t="s">
        <v>96</v>
      </c>
      <c r="B8" s="99">
        <v>38453148181</v>
      </c>
      <c r="C8" s="100" t="s">
        <v>97</v>
      </c>
      <c r="D8" s="96" t="s">
        <v>9</v>
      </c>
      <c r="E8" s="54">
        <v>47.2</v>
      </c>
      <c r="F8" s="55">
        <v>3211</v>
      </c>
      <c r="G8" s="92" t="s">
        <v>85</v>
      </c>
      <c r="I8" s="53"/>
    </row>
    <row r="9" spans="1:10" x14ac:dyDescent="0.25">
      <c r="A9" s="92" t="s">
        <v>170</v>
      </c>
      <c r="B9" s="130">
        <v>62242135910</v>
      </c>
      <c r="C9" s="175" t="s">
        <v>42</v>
      </c>
      <c r="D9" s="119" t="s">
        <v>9</v>
      </c>
      <c r="E9" s="54">
        <v>51.2</v>
      </c>
      <c r="F9" s="55">
        <v>3211</v>
      </c>
      <c r="G9" s="92" t="s">
        <v>85</v>
      </c>
      <c r="I9" s="53"/>
    </row>
    <row r="10" spans="1:10" x14ac:dyDescent="0.25">
      <c r="A10" s="92" t="s">
        <v>171</v>
      </c>
      <c r="B10" s="177" t="s">
        <v>21</v>
      </c>
      <c r="C10" s="100" t="s">
        <v>21</v>
      </c>
      <c r="D10" s="96" t="s">
        <v>9</v>
      </c>
      <c r="E10" s="54">
        <v>450</v>
      </c>
      <c r="F10" s="55">
        <v>3211</v>
      </c>
      <c r="G10" s="92" t="s">
        <v>85</v>
      </c>
      <c r="I10" s="53"/>
    </row>
    <row r="11" spans="1:10" x14ac:dyDescent="0.25">
      <c r="A11" s="92" t="s">
        <v>172</v>
      </c>
      <c r="B11" s="118" t="s">
        <v>21</v>
      </c>
      <c r="C11" s="175" t="s">
        <v>21</v>
      </c>
      <c r="D11" s="96" t="s">
        <v>9</v>
      </c>
      <c r="E11" s="54">
        <v>99.14</v>
      </c>
      <c r="F11" s="55">
        <v>3211</v>
      </c>
      <c r="G11" s="92" t="s">
        <v>85</v>
      </c>
      <c r="I11" s="53"/>
    </row>
    <row r="12" spans="1:10" x14ac:dyDescent="0.25">
      <c r="A12" s="92" t="s">
        <v>89</v>
      </c>
      <c r="B12" s="91" t="s">
        <v>101</v>
      </c>
      <c r="C12" s="88" t="s">
        <v>11</v>
      </c>
      <c r="D12" s="96" t="s">
        <v>9</v>
      </c>
      <c r="E12" s="54">
        <v>1700</v>
      </c>
      <c r="F12" s="55">
        <v>3211</v>
      </c>
      <c r="G12" s="92" t="s">
        <v>85</v>
      </c>
      <c r="I12" s="53"/>
    </row>
    <row r="13" spans="1:10" x14ac:dyDescent="0.25">
      <c r="A13" s="92" t="s">
        <v>153</v>
      </c>
      <c r="B13" s="59" t="s">
        <v>21</v>
      </c>
      <c r="C13" s="88" t="s">
        <v>21</v>
      </c>
      <c r="D13" s="96" t="s">
        <v>9</v>
      </c>
      <c r="E13" s="54">
        <v>3183</v>
      </c>
      <c r="F13" s="55">
        <v>3211</v>
      </c>
      <c r="G13" s="92" t="s">
        <v>85</v>
      </c>
      <c r="I13" s="53"/>
    </row>
    <row r="14" spans="1:10" x14ac:dyDescent="0.25">
      <c r="A14" s="159"/>
      <c r="B14" s="160"/>
      <c r="C14" s="160"/>
      <c r="D14" s="161"/>
      <c r="E14" s="93">
        <f>SUM(E8:E13)</f>
        <v>5530.54</v>
      </c>
      <c r="F14" s="171"/>
      <c r="G14" s="171"/>
      <c r="I14" s="53"/>
      <c r="J14" t="s">
        <v>34</v>
      </c>
    </row>
    <row r="15" spans="1:10" x14ac:dyDescent="0.25">
      <c r="A15" s="172" t="s">
        <v>91</v>
      </c>
      <c r="B15" s="173"/>
      <c r="C15" s="173"/>
      <c r="D15" s="174"/>
      <c r="E15" s="94">
        <f>E14</f>
        <v>5530.54</v>
      </c>
      <c r="F15" s="172"/>
      <c r="G15" s="174"/>
      <c r="I15" s="53"/>
    </row>
    <row r="16" spans="1:10" x14ac:dyDescent="0.25">
      <c r="A16" s="120" t="s">
        <v>138</v>
      </c>
      <c r="B16">
        <v>58353015102</v>
      </c>
      <c r="C16" s="118" t="s">
        <v>10</v>
      </c>
      <c r="D16" s="111" t="s">
        <v>9</v>
      </c>
      <c r="E16" s="117">
        <v>138</v>
      </c>
      <c r="F16" s="130">
        <v>3221</v>
      </c>
      <c r="G16" s="119" t="s">
        <v>112</v>
      </c>
      <c r="I16" s="53"/>
    </row>
    <row r="17" spans="1:11" x14ac:dyDescent="0.25">
      <c r="A17" s="92" t="s">
        <v>135</v>
      </c>
      <c r="B17" s="91" t="s">
        <v>173</v>
      </c>
      <c r="C17" s="88" t="s">
        <v>136</v>
      </c>
      <c r="D17" s="96" t="s">
        <v>9</v>
      </c>
      <c r="E17" s="54">
        <v>70</v>
      </c>
      <c r="F17" s="55">
        <v>3221</v>
      </c>
      <c r="G17" s="92" t="s">
        <v>108</v>
      </c>
      <c r="I17" s="53"/>
    </row>
    <row r="18" spans="1:11" s="53" customFormat="1" x14ac:dyDescent="0.25">
      <c r="A18" s="92" t="s">
        <v>63</v>
      </c>
      <c r="B18" s="91" t="s">
        <v>68</v>
      </c>
      <c r="C18" s="88" t="s">
        <v>11</v>
      </c>
      <c r="D18" s="111" t="s">
        <v>9</v>
      </c>
      <c r="E18" s="104">
        <v>178.41</v>
      </c>
      <c r="F18" s="55">
        <v>3221</v>
      </c>
      <c r="G18" s="92" t="s">
        <v>64</v>
      </c>
    </row>
    <row r="19" spans="1:11" s="53" customFormat="1" x14ac:dyDescent="0.25">
      <c r="A19" s="92" t="s">
        <v>134</v>
      </c>
      <c r="B19" s="91" t="s">
        <v>118</v>
      </c>
      <c r="C19" s="88" t="s">
        <v>11</v>
      </c>
      <c r="D19" s="111" t="s">
        <v>9</v>
      </c>
      <c r="E19" s="104">
        <v>9</v>
      </c>
      <c r="F19" s="55">
        <v>3221</v>
      </c>
      <c r="G19" s="92" t="s">
        <v>64</v>
      </c>
      <c r="K19" s="53" t="s">
        <v>34</v>
      </c>
    </row>
    <row r="20" spans="1:11" x14ac:dyDescent="0.25">
      <c r="A20" s="60" t="s">
        <v>99</v>
      </c>
      <c r="B20" s="26" t="s">
        <v>21</v>
      </c>
      <c r="C20" s="26" t="s">
        <v>21</v>
      </c>
      <c r="D20" s="27" t="s">
        <v>9</v>
      </c>
      <c r="E20" s="23">
        <v>8</v>
      </c>
      <c r="F20" s="27">
        <v>3221</v>
      </c>
      <c r="G20" s="28" t="s">
        <v>124</v>
      </c>
      <c r="H20" s="53" t="s">
        <v>34</v>
      </c>
      <c r="I20" s="53" t="s">
        <v>34</v>
      </c>
    </row>
    <row r="21" spans="1:11" x14ac:dyDescent="0.25">
      <c r="A21" s="60" t="s">
        <v>174</v>
      </c>
      <c r="B21" s="90" t="s">
        <v>175</v>
      </c>
      <c r="C21" s="108" t="s">
        <v>176</v>
      </c>
      <c r="D21" s="27" t="s">
        <v>9</v>
      </c>
      <c r="E21" s="23">
        <v>35</v>
      </c>
      <c r="F21" s="27">
        <v>3221</v>
      </c>
      <c r="G21" s="28" t="s">
        <v>124</v>
      </c>
      <c r="H21" s="53"/>
      <c r="I21" s="53"/>
    </row>
    <row r="22" spans="1:11" x14ac:dyDescent="0.25">
      <c r="A22" s="21" t="s">
        <v>125</v>
      </c>
      <c r="B22" s="137">
        <v>39427677849</v>
      </c>
      <c r="C22" s="26" t="s">
        <v>11</v>
      </c>
      <c r="D22" s="21" t="s">
        <v>9</v>
      </c>
      <c r="E22" s="23">
        <v>7.85</v>
      </c>
      <c r="F22" s="55">
        <v>3221</v>
      </c>
      <c r="G22" s="92" t="s">
        <v>64</v>
      </c>
      <c r="H22" s="53"/>
      <c r="I22" s="53" t="s">
        <v>34</v>
      </c>
    </row>
    <row r="23" spans="1:11" ht="13.5" customHeight="1" x14ac:dyDescent="0.25">
      <c r="A23" s="86" t="s">
        <v>122</v>
      </c>
      <c r="B23" s="137">
        <v>52577724077</v>
      </c>
      <c r="C23" s="26" t="s">
        <v>11</v>
      </c>
      <c r="D23" s="18" t="s">
        <v>9</v>
      </c>
      <c r="E23" s="58">
        <v>7.99</v>
      </c>
      <c r="F23" s="95">
        <v>3221</v>
      </c>
      <c r="G23" s="17" t="s">
        <v>86</v>
      </c>
      <c r="H23" s="53"/>
      <c r="I23" s="53"/>
    </row>
    <row r="24" spans="1:11" x14ac:dyDescent="0.25">
      <c r="A24" s="148" t="s">
        <v>12</v>
      </c>
      <c r="B24" s="149"/>
      <c r="C24" s="149"/>
      <c r="D24" s="150"/>
      <c r="E24" s="25">
        <f>SUM(E16:E23)</f>
        <v>454.25</v>
      </c>
      <c r="F24" s="158"/>
      <c r="G24" s="158"/>
      <c r="H24" s="53"/>
      <c r="I24" s="53"/>
    </row>
    <row r="25" spans="1:11" x14ac:dyDescent="0.25">
      <c r="A25" s="60" t="s">
        <v>88</v>
      </c>
      <c r="B25" s="84">
        <v>29851677029</v>
      </c>
      <c r="C25" s="85" t="s">
        <v>11</v>
      </c>
      <c r="D25" s="18" t="s">
        <v>9</v>
      </c>
      <c r="E25" s="23">
        <v>219.3</v>
      </c>
      <c r="F25" s="76">
        <v>3222</v>
      </c>
      <c r="G25" s="17" t="s">
        <v>69</v>
      </c>
      <c r="H25" s="53"/>
      <c r="I25" s="53"/>
    </row>
    <row r="26" spans="1:11" x14ac:dyDescent="0.25">
      <c r="A26" s="60" t="s">
        <v>105</v>
      </c>
      <c r="B26" s="87">
        <v>77290621540</v>
      </c>
      <c r="C26" s="85" t="s">
        <v>11</v>
      </c>
      <c r="D26" s="18" t="s">
        <v>9</v>
      </c>
      <c r="E26" s="23">
        <v>178</v>
      </c>
      <c r="F26" s="87">
        <v>3222</v>
      </c>
      <c r="G26" s="17" t="s">
        <v>69</v>
      </c>
      <c r="H26" s="53"/>
      <c r="I26" s="53" t="s">
        <v>34</v>
      </c>
    </row>
    <row r="27" spans="1:11" x14ac:dyDescent="0.25">
      <c r="A27" s="60" t="s">
        <v>177</v>
      </c>
      <c r="B27" s="106" t="s">
        <v>21</v>
      </c>
      <c r="C27" s="85" t="s">
        <v>21</v>
      </c>
      <c r="D27" s="75" t="s">
        <v>9</v>
      </c>
      <c r="E27" s="23">
        <v>72</v>
      </c>
      <c r="F27" s="17">
        <v>3222</v>
      </c>
      <c r="G27" s="17" t="s">
        <v>69</v>
      </c>
      <c r="H27" s="53"/>
      <c r="I27" s="53"/>
    </row>
    <row r="28" spans="1:11" s="53" customFormat="1" x14ac:dyDescent="0.25">
      <c r="A28" s="86" t="s">
        <v>121</v>
      </c>
      <c r="B28" s="26">
        <v>29955634590</v>
      </c>
      <c r="C28" s="26" t="s">
        <v>10</v>
      </c>
      <c r="D28" s="18" t="s">
        <v>9</v>
      </c>
      <c r="E28" s="23">
        <v>27.95</v>
      </c>
      <c r="F28" s="17">
        <v>3222</v>
      </c>
      <c r="G28" s="17" t="s">
        <v>69</v>
      </c>
      <c r="I28" s="53" t="s">
        <v>34</v>
      </c>
    </row>
    <row r="29" spans="1:11" s="53" customFormat="1" x14ac:dyDescent="0.25">
      <c r="A29" s="92" t="s">
        <v>110</v>
      </c>
      <c r="B29" s="91" t="s">
        <v>116</v>
      </c>
      <c r="C29" s="88" t="s">
        <v>117</v>
      </c>
      <c r="D29" s="111" t="s">
        <v>9</v>
      </c>
      <c r="E29" s="104">
        <v>26.66</v>
      </c>
      <c r="F29" s="17">
        <v>3222</v>
      </c>
      <c r="G29" s="17" t="s">
        <v>69</v>
      </c>
      <c r="I29" s="53" t="s">
        <v>34</v>
      </c>
    </row>
    <row r="30" spans="1:11" s="53" customFormat="1" x14ac:dyDescent="0.25">
      <c r="A30" s="138" t="s">
        <v>163</v>
      </c>
      <c r="B30" s="91" t="s">
        <v>179</v>
      </c>
      <c r="C30" s="139" t="s">
        <v>11</v>
      </c>
      <c r="D30" s="111" t="s">
        <v>9</v>
      </c>
      <c r="E30" s="104">
        <f>3.5+5.18</f>
        <v>8.68</v>
      </c>
      <c r="F30" s="17">
        <v>3222</v>
      </c>
      <c r="G30" s="17" t="s">
        <v>69</v>
      </c>
    </row>
    <row r="31" spans="1:11" x14ac:dyDescent="0.25">
      <c r="A31" s="60" t="s">
        <v>178</v>
      </c>
      <c r="B31" s="26" t="s">
        <v>21</v>
      </c>
      <c r="C31" s="108" t="s">
        <v>21</v>
      </c>
      <c r="D31" s="21" t="s">
        <v>9</v>
      </c>
      <c r="E31" s="23">
        <v>13.37</v>
      </c>
      <c r="F31" s="17">
        <v>3222</v>
      </c>
      <c r="G31" s="17" t="s">
        <v>69</v>
      </c>
      <c r="H31" s="53"/>
      <c r="I31" s="53"/>
    </row>
    <row r="32" spans="1:11" ht="14.25" customHeight="1" x14ac:dyDescent="0.25">
      <c r="A32" s="86" t="s">
        <v>111</v>
      </c>
      <c r="B32" s="109" t="s">
        <v>130</v>
      </c>
      <c r="C32" s="89" t="s">
        <v>11</v>
      </c>
      <c r="D32" s="18" t="s">
        <v>9</v>
      </c>
      <c r="E32" s="23">
        <v>146.35</v>
      </c>
      <c r="F32" s="24">
        <v>3222</v>
      </c>
      <c r="G32" s="17" t="s">
        <v>69</v>
      </c>
      <c r="H32" s="53"/>
      <c r="I32" s="53"/>
      <c r="K32" t="s">
        <v>34</v>
      </c>
    </row>
    <row r="33" spans="1:12" x14ac:dyDescent="0.25">
      <c r="A33" s="148" t="s">
        <v>74</v>
      </c>
      <c r="B33" s="149"/>
      <c r="C33" s="149"/>
      <c r="D33" s="150"/>
      <c r="E33" s="25">
        <f>SUM(E25:E32)</f>
        <v>692.31</v>
      </c>
      <c r="F33" s="158"/>
      <c r="G33" s="158"/>
      <c r="H33" s="53"/>
      <c r="I33" s="53"/>
      <c r="L33" t="s">
        <v>34</v>
      </c>
    </row>
    <row r="34" spans="1:12" ht="14.25" customHeight="1" x14ac:dyDescent="0.25">
      <c r="A34" s="17" t="s">
        <v>13</v>
      </c>
      <c r="B34" s="22">
        <v>43965974818</v>
      </c>
      <c r="C34" s="73" t="s">
        <v>10</v>
      </c>
      <c r="D34" s="18" t="s">
        <v>9</v>
      </c>
      <c r="E34" s="19">
        <v>505.08</v>
      </c>
      <c r="F34" s="17">
        <v>3223</v>
      </c>
      <c r="G34" s="17" t="s">
        <v>14</v>
      </c>
      <c r="H34" s="53"/>
      <c r="I34" s="53" t="s">
        <v>34</v>
      </c>
    </row>
    <row r="35" spans="1:12" x14ac:dyDescent="0.25">
      <c r="A35" s="148" t="s">
        <v>15</v>
      </c>
      <c r="B35" s="149"/>
      <c r="C35" s="149"/>
      <c r="D35" s="150"/>
      <c r="E35" s="25">
        <f>E34</f>
        <v>505.08</v>
      </c>
      <c r="F35" s="158"/>
      <c r="G35" s="158"/>
      <c r="H35" s="53"/>
      <c r="I35" s="53" t="s">
        <v>34</v>
      </c>
      <c r="J35" t="s">
        <v>34</v>
      </c>
    </row>
    <row r="36" spans="1:12" x14ac:dyDescent="0.25">
      <c r="A36" s="60" t="s">
        <v>106</v>
      </c>
      <c r="B36" s="121">
        <v>15280395422</v>
      </c>
      <c r="C36" s="85" t="s">
        <v>11</v>
      </c>
      <c r="D36" s="21" t="s">
        <v>9</v>
      </c>
      <c r="E36" s="23">
        <v>8</v>
      </c>
      <c r="F36" s="27">
        <v>3224</v>
      </c>
      <c r="G36" s="28" t="s">
        <v>16</v>
      </c>
      <c r="H36" s="53"/>
      <c r="I36" s="53"/>
      <c r="J36" t="s">
        <v>34</v>
      </c>
    </row>
    <row r="37" spans="1:12" ht="13.15" customHeight="1" x14ac:dyDescent="0.25">
      <c r="A37" s="60" t="s">
        <v>98</v>
      </c>
      <c r="B37" s="121">
        <v>71642207963</v>
      </c>
      <c r="C37" s="26" t="s">
        <v>10</v>
      </c>
      <c r="D37" s="21" t="s">
        <v>9</v>
      </c>
      <c r="E37" s="23">
        <v>16.829999999999998</v>
      </c>
      <c r="F37" s="27">
        <v>3324</v>
      </c>
      <c r="G37" s="28" t="s">
        <v>16</v>
      </c>
      <c r="H37" s="53"/>
      <c r="I37" s="53"/>
    </row>
    <row r="38" spans="1:12" x14ac:dyDescent="0.25">
      <c r="A38" s="60" t="s">
        <v>147</v>
      </c>
      <c r="B38">
        <v>60838450361</v>
      </c>
      <c r="C38" s="26" t="s">
        <v>71</v>
      </c>
      <c r="D38" s="21" t="s">
        <v>9</v>
      </c>
      <c r="E38" s="23">
        <v>52.01</v>
      </c>
      <c r="F38" s="27">
        <v>3224</v>
      </c>
      <c r="G38" s="28" t="s">
        <v>16</v>
      </c>
      <c r="H38" s="53"/>
      <c r="I38" s="53"/>
    </row>
    <row r="39" spans="1:12" x14ac:dyDescent="0.25">
      <c r="A39" s="21" t="s">
        <v>125</v>
      </c>
      <c r="B39" s="137">
        <v>39427677849</v>
      </c>
      <c r="C39" s="26" t="s">
        <v>11</v>
      </c>
      <c r="D39" s="21" t="s">
        <v>9</v>
      </c>
      <c r="E39" s="23">
        <v>10.5</v>
      </c>
      <c r="F39" s="27">
        <v>3224</v>
      </c>
      <c r="G39" s="28" t="s">
        <v>16</v>
      </c>
      <c r="H39" s="53"/>
      <c r="I39" s="53" t="s">
        <v>34</v>
      </c>
    </row>
    <row r="40" spans="1:12" x14ac:dyDescent="0.25">
      <c r="A40" s="148" t="s">
        <v>17</v>
      </c>
      <c r="B40" s="149"/>
      <c r="C40" s="149"/>
      <c r="D40" s="150"/>
      <c r="E40" s="25">
        <f>SUM(E36:E39)</f>
        <v>87.34</v>
      </c>
      <c r="F40" s="158"/>
      <c r="G40" s="158"/>
      <c r="H40" s="53"/>
      <c r="I40" s="53"/>
    </row>
    <row r="41" spans="1:12" x14ac:dyDescent="0.25">
      <c r="A41" s="60" t="s">
        <v>139</v>
      </c>
      <c r="B41" s="121">
        <v>81830675564</v>
      </c>
      <c r="C41" s="26" t="s">
        <v>140</v>
      </c>
      <c r="D41" s="21" t="s">
        <v>9</v>
      </c>
      <c r="E41" s="23">
        <v>567</v>
      </c>
      <c r="F41" s="112">
        <v>3225</v>
      </c>
      <c r="G41" s="21" t="s">
        <v>87</v>
      </c>
      <c r="H41" s="53"/>
      <c r="I41" s="53"/>
    </row>
    <row r="42" spans="1:12" x14ac:dyDescent="0.25">
      <c r="A42" s="60" t="s">
        <v>102</v>
      </c>
      <c r="B42" s="26">
        <v>21523879111</v>
      </c>
      <c r="C42" s="26" t="s">
        <v>103</v>
      </c>
      <c r="D42" s="18" t="s">
        <v>9</v>
      </c>
      <c r="E42" s="23">
        <v>241.45</v>
      </c>
      <c r="F42" s="107">
        <v>3225</v>
      </c>
      <c r="G42" s="21" t="s">
        <v>87</v>
      </c>
      <c r="H42" s="53"/>
      <c r="I42" s="53"/>
      <c r="K42" t="s">
        <v>34</v>
      </c>
    </row>
    <row r="43" spans="1:12" x14ac:dyDescent="0.25">
      <c r="A43" s="148" t="s">
        <v>90</v>
      </c>
      <c r="B43" s="149"/>
      <c r="C43" s="149"/>
      <c r="D43" s="150"/>
      <c r="E43" s="25">
        <f>SUM(E41:E42)</f>
        <v>808.45</v>
      </c>
      <c r="F43" s="158"/>
      <c r="G43" s="158"/>
      <c r="H43" s="53"/>
      <c r="I43" s="53"/>
    </row>
    <row r="44" spans="1:12" x14ac:dyDescent="0.25">
      <c r="A44" s="168" t="s">
        <v>18</v>
      </c>
      <c r="B44" s="169"/>
      <c r="C44" s="169"/>
      <c r="D44" s="64"/>
      <c r="E44" s="65">
        <f>E35+E33+E24+E40+E43</f>
        <v>2547.4299999999998</v>
      </c>
      <c r="F44" s="66"/>
      <c r="G44" s="67"/>
      <c r="I44" s="53"/>
    </row>
    <row r="45" spans="1:12" x14ac:dyDescent="0.25">
      <c r="A45" s="17" t="s">
        <v>20</v>
      </c>
      <c r="B45" s="62">
        <v>85821130368</v>
      </c>
      <c r="C45" s="73" t="s">
        <v>10</v>
      </c>
      <c r="D45" s="18" t="s">
        <v>9</v>
      </c>
      <c r="E45" s="23">
        <v>1.91</v>
      </c>
      <c r="F45" s="17">
        <v>3231</v>
      </c>
      <c r="G45" s="17" t="s">
        <v>19</v>
      </c>
      <c r="I45" s="53"/>
    </row>
    <row r="46" spans="1:12" x14ac:dyDescent="0.25">
      <c r="A46" s="17" t="s">
        <v>70</v>
      </c>
      <c r="B46" s="61" t="s">
        <v>75</v>
      </c>
      <c r="C46" s="73" t="s">
        <v>11</v>
      </c>
      <c r="D46" s="18" t="s">
        <v>9</v>
      </c>
      <c r="E46" s="23">
        <v>125</v>
      </c>
      <c r="F46" s="17">
        <v>3231</v>
      </c>
      <c r="G46" s="17" t="s">
        <v>61</v>
      </c>
      <c r="I46" s="53"/>
    </row>
    <row r="47" spans="1:12" x14ac:dyDescent="0.25">
      <c r="A47" s="17" t="s">
        <v>81</v>
      </c>
      <c r="B47" s="61" t="s">
        <v>83</v>
      </c>
      <c r="C47" s="73" t="s">
        <v>10</v>
      </c>
      <c r="D47" s="18" t="s">
        <v>9</v>
      </c>
      <c r="E47" s="23">
        <v>79.11</v>
      </c>
      <c r="F47" s="17">
        <v>3231</v>
      </c>
      <c r="G47" s="17" t="s">
        <v>82</v>
      </c>
      <c r="I47" s="53"/>
    </row>
    <row r="48" spans="1:12" x14ac:dyDescent="0.25">
      <c r="A48" s="17" t="s">
        <v>180</v>
      </c>
      <c r="B48" s="176" t="s">
        <v>21</v>
      </c>
      <c r="C48" s="73" t="s">
        <v>21</v>
      </c>
      <c r="D48" s="18" t="s">
        <v>9</v>
      </c>
      <c r="E48" s="23">
        <v>10.49</v>
      </c>
      <c r="F48" s="17">
        <v>3231</v>
      </c>
      <c r="G48" s="17" t="s">
        <v>82</v>
      </c>
      <c r="I48" s="53"/>
    </row>
    <row r="49" spans="1:12" x14ac:dyDescent="0.25">
      <c r="A49" s="148" t="s">
        <v>22</v>
      </c>
      <c r="B49" s="149"/>
      <c r="C49" s="149"/>
      <c r="D49" s="150"/>
      <c r="E49" s="25">
        <f>SUM(E45:E48)</f>
        <v>216.51</v>
      </c>
      <c r="F49" s="158"/>
      <c r="G49" s="158"/>
      <c r="I49" s="53" t="s">
        <v>34</v>
      </c>
    </row>
    <row r="50" spans="1:12" x14ac:dyDescent="0.25">
      <c r="A50" s="21" t="s">
        <v>155</v>
      </c>
      <c r="B50" s="26" t="s">
        <v>21</v>
      </c>
      <c r="C50" s="26" t="s">
        <v>21</v>
      </c>
      <c r="D50" s="18" t="s">
        <v>9</v>
      </c>
      <c r="E50" s="23">
        <v>120</v>
      </c>
      <c r="F50" s="131">
        <v>3232</v>
      </c>
      <c r="G50" s="21" t="s">
        <v>60</v>
      </c>
      <c r="I50" s="53"/>
    </row>
    <row r="51" spans="1:12" x14ac:dyDescent="0.25">
      <c r="A51" s="21" t="s">
        <v>76</v>
      </c>
      <c r="B51" s="26" t="s">
        <v>21</v>
      </c>
      <c r="C51" s="26" t="s">
        <v>21</v>
      </c>
      <c r="D51" s="18" t="s">
        <v>9</v>
      </c>
      <c r="E51" s="23">
        <v>740</v>
      </c>
      <c r="F51" s="56">
        <v>3232</v>
      </c>
      <c r="G51" s="21" t="s">
        <v>60</v>
      </c>
      <c r="I51" s="53"/>
    </row>
    <row r="52" spans="1:12" x14ac:dyDescent="0.25">
      <c r="A52" s="148" t="s">
        <v>59</v>
      </c>
      <c r="B52" s="149"/>
      <c r="C52" s="149"/>
      <c r="D52" s="150"/>
      <c r="E52" s="25">
        <f>SUM(E50:E51)</f>
        <v>860</v>
      </c>
      <c r="F52" s="158"/>
      <c r="G52" s="158"/>
      <c r="H52" s="53"/>
      <c r="I52" s="53"/>
    </row>
    <row r="53" spans="1:12" x14ac:dyDescent="0.25">
      <c r="A53" s="17" t="s">
        <v>23</v>
      </c>
      <c r="B53" s="62">
        <v>68419124305</v>
      </c>
      <c r="C53" s="73" t="s">
        <v>10</v>
      </c>
      <c r="D53" s="18" t="s">
        <v>9</v>
      </c>
      <c r="E53" s="23">
        <v>21.24</v>
      </c>
      <c r="F53" s="20">
        <v>3233</v>
      </c>
      <c r="G53" s="24" t="s">
        <v>113</v>
      </c>
      <c r="H53" s="53"/>
      <c r="I53" s="53"/>
    </row>
    <row r="54" spans="1:12" x14ac:dyDescent="0.25">
      <c r="A54" s="148" t="s">
        <v>24</v>
      </c>
      <c r="B54" s="149"/>
      <c r="C54" s="149"/>
      <c r="D54" s="150"/>
      <c r="E54" s="25">
        <f>SUM(E53:E53)</f>
        <v>21.24</v>
      </c>
      <c r="F54" s="158"/>
      <c r="G54" s="158"/>
      <c r="H54" s="53" t="s">
        <v>34</v>
      </c>
      <c r="I54" s="53" t="s">
        <v>34</v>
      </c>
    </row>
    <row r="55" spans="1:12" x14ac:dyDescent="0.25">
      <c r="A55" s="17" t="s">
        <v>26</v>
      </c>
      <c r="B55" s="62">
        <v>56826138353</v>
      </c>
      <c r="C55" s="73" t="s">
        <v>11</v>
      </c>
      <c r="D55" s="18" t="s">
        <v>9</v>
      </c>
      <c r="E55" s="23">
        <v>44.16</v>
      </c>
      <c r="F55" s="24">
        <v>3234</v>
      </c>
      <c r="G55" s="20" t="s">
        <v>27</v>
      </c>
      <c r="H55" s="53"/>
      <c r="I55" s="53"/>
    </row>
    <row r="56" spans="1:12" x14ac:dyDescent="0.25">
      <c r="A56" s="17" t="s">
        <v>28</v>
      </c>
      <c r="B56" s="62">
        <v>78755598868</v>
      </c>
      <c r="C56" s="73" t="s">
        <v>11</v>
      </c>
      <c r="D56" s="18" t="s">
        <v>9</v>
      </c>
      <c r="E56" s="23">
        <v>56.42</v>
      </c>
      <c r="F56" s="24">
        <v>3234</v>
      </c>
      <c r="G56" s="17" t="s">
        <v>29</v>
      </c>
      <c r="H56" s="53"/>
      <c r="I56" s="53"/>
    </row>
    <row r="57" spans="1:12" x14ac:dyDescent="0.25">
      <c r="A57" s="17" t="s">
        <v>32</v>
      </c>
      <c r="B57" s="62">
        <v>84400309496</v>
      </c>
      <c r="C57" s="83" t="s">
        <v>25</v>
      </c>
      <c r="D57" s="18" t="s">
        <v>9</v>
      </c>
      <c r="E57" s="23">
        <v>9.3699999999999992</v>
      </c>
      <c r="F57" s="24">
        <v>3234</v>
      </c>
      <c r="G57" s="17" t="s">
        <v>29</v>
      </c>
      <c r="H57" s="53"/>
      <c r="I57" s="53"/>
    </row>
    <row r="58" spans="1:12" x14ac:dyDescent="0.25">
      <c r="A58" s="17" t="s">
        <v>84</v>
      </c>
      <c r="B58" s="61" t="s">
        <v>104</v>
      </c>
      <c r="C58" s="83" t="s">
        <v>25</v>
      </c>
      <c r="D58" s="18" t="s">
        <v>9</v>
      </c>
      <c r="E58" s="57">
        <v>32.15</v>
      </c>
      <c r="F58" s="24">
        <v>3234</v>
      </c>
      <c r="G58" s="17" t="s">
        <v>29</v>
      </c>
      <c r="H58" s="53"/>
      <c r="I58" s="53"/>
      <c r="L58" t="s">
        <v>34</v>
      </c>
    </row>
    <row r="59" spans="1:12" x14ac:dyDescent="0.25">
      <c r="A59" s="17" t="s">
        <v>72</v>
      </c>
      <c r="B59" s="62">
        <v>68135834029</v>
      </c>
      <c r="C59" s="83" t="s">
        <v>11</v>
      </c>
      <c r="D59" s="18" t="s">
        <v>9</v>
      </c>
      <c r="E59" s="57">
        <v>58.47</v>
      </c>
      <c r="F59" s="24">
        <v>3234</v>
      </c>
      <c r="G59" s="17" t="s">
        <v>29</v>
      </c>
      <c r="H59" s="53"/>
      <c r="I59" s="53"/>
      <c r="L59" t="s">
        <v>34</v>
      </c>
    </row>
    <row r="60" spans="1:12" x14ac:dyDescent="0.25">
      <c r="A60" s="148" t="s">
        <v>30</v>
      </c>
      <c r="B60" s="149"/>
      <c r="C60" s="149"/>
      <c r="D60" s="149"/>
      <c r="E60" s="32">
        <f>SUM(E55:E59)</f>
        <v>200.57</v>
      </c>
      <c r="F60" s="25"/>
      <c r="G60" s="29"/>
      <c r="H60" s="53"/>
      <c r="I60" s="53"/>
    </row>
    <row r="61" spans="1:12" x14ac:dyDescent="0.25">
      <c r="A61" s="17" t="s">
        <v>32</v>
      </c>
      <c r="B61" s="128">
        <v>84400309496</v>
      </c>
      <c r="C61" s="83" t="s">
        <v>25</v>
      </c>
      <c r="D61" s="18" t="s">
        <v>9</v>
      </c>
      <c r="E61" s="23">
        <v>86.76</v>
      </c>
      <c r="F61" s="17">
        <v>3235</v>
      </c>
      <c r="G61" s="17" t="s">
        <v>31</v>
      </c>
      <c r="H61" s="53"/>
      <c r="I61" s="53"/>
    </row>
    <row r="62" spans="1:12" x14ac:dyDescent="0.25">
      <c r="A62" s="17" t="s">
        <v>73</v>
      </c>
      <c r="B62" s="128">
        <v>86181644759</v>
      </c>
      <c r="C62" s="83" t="s">
        <v>11</v>
      </c>
      <c r="D62" s="18" t="s">
        <v>9</v>
      </c>
      <c r="E62" s="23">
        <v>1000</v>
      </c>
      <c r="F62" s="17">
        <v>3235</v>
      </c>
      <c r="G62" s="17" t="s">
        <v>31</v>
      </c>
      <c r="H62" s="53"/>
      <c r="I62" s="53"/>
    </row>
    <row r="63" spans="1:12" x14ac:dyDescent="0.25">
      <c r="A63" s="17" t="s">
        <v>33</v>
      </c>
      <c r="B63" s="128">
        <v>25781343234</v>
      </c>
      <c r="C63" s="83" t="s">
        <v>11</v>
      </c>
      <c r="D63" s="18" t="s">
        <v>9</v>
      </c>
      <c r="E63" s="23">
        <v>2049.37</v>
      </c>
      <c r="F63" s="17">
        <v>3235</v>
      </c>
      <c r="G63" s="17" t="s">
        <v>31</v>
      </c>
      <c r="H63" s="53"/>
      <c r="I63" s="53" t="s">
        <v>34</v>
      </c>
      <c r="L63" t="s">
        <v>34</v>
      </c>
    </row>
    <row r="64" spans="1:12" x14ac:dyDescent="0.25">
      <c r="A64" s="148" t="s">
        <v>35</v>
      </c>
      <c r="B64" s="149"/>
      <c r="C64" s="149"/>
      <c r="D64" s="149"/>
      <c r="E64" s="32">
        <f>SUM(E61:E63)</f>
        <v>3136.13</v>
      </c>
      <c r="F64" s="33"/>
      <c r="G64" s="33"/>
      <c r="I64" s="53"/>
    </row>
    <row r="65" spans="1:10" x14ac:dyDescent="0.25">
      <c r="A65" s="17" t="s">
        <v>92</v>
      </c>
      <c r="B65" s="26" t="s">
        <v>21</v>
      </c>
      <c r="C65" s="26" t="s">
        <v>21</v>
      </c>
      <c r="D65" s="18" t="s">
        <v>9</v>
      </c>
      <c r="E65" s="23">
        <v>325.77</v>
      </c>
      <c r="F65" s="17">
        <v>3237</v>
      </c>
      <c r="G65" s="17" t="s">
        <v>67</v>
      </c>
      <c r="I65" s="53"/>
    </row>
    <row r="66" spans="1:10" x14ac:dyDescent="0.25">
      <c r="A66" s="17" t="s">
        <v>93</v>
      </c>
      <c r="B66" s="26" t="s">
        <v>21</v>
      </c>
      <c r="C66" s="26" t="s">
        <v>21</v>
      </c>
      <c r="D66" s="18" t="s">
        <v>9</v>
      </c>
      <c r="E66" s="57">
        <v>2481.83</v>
      </c>
      <c r="F66" s="17">
        <v>3237</v>
      </c>
      <c r="G66" s="17" t="s">
        <v>67</v>
      </c>
      <c r="I66" s="53"/>
    </row>
    <row r="67" spans="1:10" x14ac:dyDescent="0.25">
      <c r="A67" s="17" t="s">
        <v>150</v>
      </c>
      <c r="B67" s="26" t="s">
        <v>21</v>
      </c>
      <c r="C67" s="26" t="s">
        <v>21</v>
      </c>
      <c r="D67" s="18" t="s">
        <v>9</v>
      </c>
      <c r="E67" s="57">
        <v>1274.3499999999999</v>
      </c>
      <c r="F67" s="17">
        <v>3237</v>
      </c>
      <c r="G67" s="17" t="s">
        <v>67</v>
      </c>
      <c r="I67" s="53"/>
    </row>
    <row r="68" spans="1:10" x14ac:dyDescent="0.25">
      <c r="A68" s="17" t="s">
        <v>131</v>
      </c>
      <c r="B68" s="26" t="s">
        <v>21</v>
      </c>
      <c r="C68" s="26" t="s">
        <v>21</v>
      </c>
      <c r="D68" s="18" t="s">
        <v>9</v>
      </c>
      <c r="E68" s="57">
        <v>1194.44</v>
      </c>
      <c r="F68" s="17">
        <v>3237</v>
      </c>
      <c r="G68" s="17" t="s">
        <v>67</v>
      </c>
      <c r="I68" s="53"/>
    </row>
    <row r="69" spans="1:10" x14ac:dyDescent="0.25">
      <c r="A69" s="17" t="s">
        <v>114</v>
      </c>
      <c r="B69" s="77" t="s">
        <v>21</v>
      </c>
      <c r="C69" s="73" t="s">
        <v>21</v>
      </c>
      <c r="D69" s="18" t="s">
        <v>9</v>
      </c>
      <c r="E69" s="23">
        <v>1059.72</v>
      </c>
      <c r="F69" s="17">
        <v>3237</v>
      </c>
      <c r="G69" s="17" t="s">
        <v>67</v>
      </c>
      <c r="I69" s="53"/>
    </row>
    <row r="70" spans="1:10" x14ac:dyDescent="0.25">
      <c r="A70" s="17" t="s">
        <v>94</v>
      </c>
      <c r="B70" s="26" t="s">
        <v>21</v>
      </c>
      <c r="C70" s="26" t="s">
        <v>21</v>
      </c>
      <c r="D70" s="18" t="s">
        <v>9</v>
      </c>
      <c r="E70" s="57">
        <v>1575.86</v>
      </c>
      <c r="F70" s="17">
        <v>3237</v>
      </c>
      <c r="G70" s="17" t="s">
        <v>67</v>
      </c>
      <c r="I70" s="53"/>
    </row>
    <row r="71" spans="1:10" x14ac:dyDescent="0.25">
      <c r="A71" s="17" t="s">
        <v>95</v>
      </c>
      <c r="B71" s="77" t="s">
        <v>21</v>
      </c>
      <c r="C71" s="73" t="s">
        <v>21</v>
      </c>
      <c r="D71" s="18" t="s">
        <v>9</v>
      </c>
      <c r="E71" s="57">
        <v>371.35</v>
      </c>
      <c r="F71" s="17">
        <v>3237</v>
      </c>
      <c r="G71" s="17" t="s">
        <v>67</v>
      </c>
      <c r="I71" s="53" t="s">
        <v>34</v>
      </c>
    </row>
    <row r="72" spans="1:10" x14ac:dyDescent="0.25">
      <c r="A72" s="17" t="s">
        <v>151</v>
      </c>
      <c r="B72" s="77" t="s">
        <v>21</v>
      </c>
      <c r="C72" s="73" t="s">
        <v>21</v>
      </c>
      <c r="D72" s="18" t="s">
        <v>9</v>
      </c>
      <c r="E72" s="57">
        <v>440.21</v>
      </c>
      <c r="F72" s="17">
        <v>3237</v>
      </c>
      <c r="G72" s="17" t="s">
        <v>67</v>
      </c>
      <c r="I72" s="53"/>
    </row>
    <row r="73" spans="1:10" x14ac:dyDescent="0.25">
      <c r="A73" s="17" t="s">
        <v>145</v>
      </c>
      <c r="B73" s="77" t="s">
        <v>21</v>
      </c>
      <c r="C73" s="73" t="s">
        <v>21</v>
      </c>
      <c r="D73" s="18" t="s">
        <v>9</v>
      </c>
      <c r="E73" s="57">
        <v>355.01</v>
      </c>
      <c r="F73" s="17">
        <v>3237</v>
      </c>
      <c r="G73" s="17" t="s">
        <v>67</v>
      </c>
      <c r="I73" s="53"/>
    </row>
    <row r="74" spans="1:10" x14ac:dyDescent="0.25">
      <c r="A74" s="17" t="s">
        <v>166</v>
      </c>
      <c r="B74" s="77"/>
      <c r="C74" s="73"/>
      <c r="D74" s="18" t="s">
        <v>9</v>
      </c>
      <c r="E74" s="57">
        <v>699.42</v>
      </c>
      <c r="F74" s="17">
        <v>3237</v>
      </c>
      <c r="G74" s="17" t="s">
        <v>67</v>
      </c>
      <c r="I74" s="53"/>
    </row>
    <row r="75" spans="1:10" x14ac:dyDescent="0.25">
      <c r="A75" s="17" t="s">
        <v>165</v>
      </c>
      <c r="B75" s="77" t="s">
        <v>21</v>
      </c>
      <c r="C75" s="73" t="s">
        <v>21</v>
      </c>
      <c r="D75" s="18" t="s">
        <v>9</v>
      </c>
      <c r="E75" s="57">
        <v>346.92</v>
      </c>
      <c r="F75" s="17">
        <v>3237</v>
      </c>
      <c r="G75" s="17" t="s">
        <v>67</v>
      </c>
      <c r="I75" s="53"/>
    </row>
    <row r="76" spans="1:10" ht="14.25" customHeight="1" x14ac:dyDescent="0.25">
      <c r="A76" s="17" t="s">
        <v>146</v>
      </c>
      <c r="B76" s="77" t="s">
        <v>21</v>
      </c>
      <c r="C76" s="73" t="s">
        <v>21</v>
      </c>
      <c r="D76" s="18" t="s">
        <v>9</v>
      </c>
      <c r="E76" s="57">
        <v>321.05</v>
      </c>
      <c r="F76" s="17">
        <v>3237</v>
      </c>
      <c r="G76" s="17" t="s">
        <v>67</v>
      </c>
      <c r="I76" s="53"/>
    </row>
    <row r="77" spans="1:10" x14ac:dyDescent="0.25">
      <c r="A77" s="17" t="s">
        <v>167</v>
      </c>
      <c r="B77" s="77" t="s">
        <v>21</v>
      </c>
      <c r="C77" s="73" t="s">
        <v>21</v>
      </c>
      <c r="D77" s="18" t="s">
        <v>9</v>
      </c>
      <c r="E77" s="57">
        <v>1400.47</v>
      </c>
      <c r="F77" s="17">
        <v>3237</v>
      </c>
      <c r="G77" s="17" t="s">
        <v>67</v>
      </c>
      <c r="I77" s="53"/>
    </row>
    <row r="78" spans="1:10" x14ac:dyDescent="0.25">
      <c r="A78" s="86" t="s">
        <v>100</v>
      </c>
      <c r="B78" s="26" t="s">
        <v>21</v>
      </c>
      <c r="C78" s="26" t="s">
        <v>21</v>
      </c>
      <c r="D78" s="18" t="s">
        <v>9</v>
      </c>
      <c r="E78" s="57">
        <v>291.70999999999998</v>
      </c>
      <c r="F78" s="17">
        <v>3237</v>
      </c>
      <c r="G78" s="17" t="s">
        <v>67</v>
      </c>
      <c r="I78" s="53"/>
      <c r="J78" t="s">
        <v>34</v>
      </c>
    </row>
    <row r="79" spans="1:10" x14ac:dyDescent="0.25">
      <c r="A79" s="86" t="s">
        <v>115</v>
      </c>
      <c r="B79" s="26" t="s">
        <v>21</v>
      </c>
      <c r="C79" s="26" t="s">
        <v>21</v>
      </c>
      <c r="D79" s="18" t="s">
        <v>9</v>
      </c>
      <c r="E79" s="57">
        <v>1788.27</v>
      </c>
      <c r="F79" s="17">
        <v>3237</v>
      </c>
      <c r="G79" s="17" t="s">
        <v>67</v>
      </c>
      <c r="I79" s="53"/>
    </row>
    <row r="80" spans="1:10" x14ac:dyDescent="0.25">
      <c r="A80" s="17" t="s">
        <v>129</v>
      </c>
      <c r="B80" s="26" t="s">
        <v>21</v>
      </c>
      <c r="C80" s="26" t="s">
        <v>21</v>
      </c>
      <c r="D80" s="18" t="s">
        <v>9</v>
      </c>
      <c r="E80" s="58">
        <f>1071.95+595.52</f>
        <v>1667.47</v>
      </c>
      <c r="F80" s="17">
        <v>3237</v>
      </c>
      <c r="G80" s="17" t="s">
        <v>67</v>
      </c>
      <c r="I80" s="53"/>
    </row>
    <row r="81" spans="1:11" x14ac:dyDescent="0.25">
      <c r="A81" s="17" t="s">
        <v>168</v>
      </c>
      <c r="B81" s="26" t="s">
        <v>21</v>
      </c>
      <c r="C81" s="26" t="s">
        <v>21</v>
      </c>
      <c r="D81" s="18" t="s">
        <v>9</v>
      </c>
      <c r="E81" s="58">
        <v>364.28</v>
      </c>
      <c r="F81" s="17">
        <v>3237</v>
      </c>
      <c r="G81" s="17" t="s">
        <v>67</v>
      </c>
      <c r="I81" s="53"/>
      <c r="J81" t="s">
        <v>34</v>
      </c>
    </row>
    <row r="82" spans="1:11" x14ac:dyDescent="0.25">
      <c r="A82" s="148" t="s">
        <v>36</v>
      </c>
      <c r="B82" s="149"/>
      <c r="C82" s="149"/>
      <c r="D82" s="149"/>
      <c r="E82" s="32">
        <f>SUM(E65:E81)</f>
        <v>15958.129999999997</v>
      </c>
      <c r="F82" s="33"/>
      <c r="G82" s="33"/>
      <c r="I82" s="53"/>
    </row>
    <row r="83" spans="1:11" x14ac:dyDescent="0.25">
      <c r="A83" s="17" t="s">
        <v>80</v>
      </c>
      <c r="B83" s="26" t="s">
        <v>21</v>
      </c>
      <c r="C83" s="98" t="s">
        <v>21</v>
      </c>
      <c r="D83" s="18" t="s">
        <v>9</v>
      </c>
      <c r="E83" s="57">
        <v>37.979999999999997</v>
      </c>
      <c r="F83" s="17">
        <v>3238</v>
      </c>
      <c r="G83" s="17" t="s">
        <v>37</v>
      </c>
      <c r="I83" s="53"/>
      <c r="K83" t="s">
        <v>34</v>
      </c>
    </row>
    <row r="84" spans="1:11" x14ac:dyDescent="0.25">
      <c r="A84" s="148" t="s">
        <v>38</v>
      </c>
      <c r="B84" s="149"/>
      <c r="C84" s="149"/>
      <c r="D84" s="149"/>
      <c r="E84" s="32">
        <f>SUM(E83:E83)</f>
        <v>37.979999999999997</v>
      </c>
      <c r="F84" s="33"/>
      <c r="G84" s="33"/>
      <c r="I84" s="53"/>
      <c r="J84" t="s">
        <v>34</v>
      </c>
    </row>
    <row r="85" spans="1:11" x14ac:dyDescent="0.25">
      <c r="A85" s="86" t="s">
        <v>141</v>
      </c>
      <c r="B85" s="26" t="s">
        <v>21</v>
      </c>
      <c r="C85" s="26" t="s">
        <v>21</v>
      </c>
      <c r="D85" s="18" t="s">
        <v>9</v>
      </c>
      <c r="E85" s="58">
        <v>596</v>
      </c>
      <c r="F85" s="17">
        <v>3239</v>
      </c>
      <c r="G85" s="63" t="s">
        <v>79</v>
      </c>
      <c r="I85" s="53"/>
      <c r="J85" t="s">
        <v>34</v>
      </c>
    </row>
    <row r="86" spans="1:11" x14ac:dyDescent="0.25">
      <c r="A86" s="86" t="s">
        <v>156</v>
      </c>
      <c r="B86" s="137">
        <v>81286921054</v>
      </c>
      <c r="C86" s="26" t="s">
        <v>11</v>
      </c>
      <c r="D86" s="18" t="s">
        <v>9</v>
      </c>
      <c r="E86" s="58">
        <v>25</v>
      </c>
      <c r="F86" s="17">
        <v>3239</v>
      </c>
      <c r="G86" s="63" t="s">
        <v>181</v>
      </c>
      <c r="I86" s="53"/>
    </row>
    <row r="87" spans="1:11" x14ac:dyDescent="0.25">
      <c r="A87" s="148" t="s">
        <v>65</v>
      </c>
      <c r="B87" s="149"/>
      <c r="C87" s="149"/>
      <c r="D87" s="149"/>
      <c r="E87" s="32">
        <f>SUM(E85:E86)</f>
        <v>621</v>
      </c>
      <c r="F87" s="33"/>
      <c r="G87" s="33"/>
      <c r="I87" s="53"/>
      <c r="K87" t="s">
        <v>34</v>
      </c>
    </row>
    <row r="88" spans="1:11" x14ac:dyDescent="0.25">
      <c r="A88" s="152" t="s">
        <v>39</v>
      </c>
      <c r="B88" s="152"/>
      <c r="C88" s="152"/>
      <c r="D88" s="34"/>
      <c r="E88" s="35">
        <f>+E84+E82+E64+E60+E54+E49+E87+E52</f>
        <v>21051.559999999998</v>
      </c>
      <c r="F88" s="143"/>
      <c r="G88" s="144"/>
      <c r="I88" s="53"/>
    </row>
    <row r="89" spans="1:11" x14ac:dyDescent="0.25">
      <c r="A89" s="21" t="s">
        <v>164</v>
      </c>
      <c r="B89" s="26" t="s">
        <v>21</v>
      </c>
      <c r="C89" s="26" t="s">
        <v>21</v>
      </c>
      <c r="D89" s="18" t="s">
        <v>9</v>
      </c>
      <c r="E89" s="57">
        <v>282.75</v>
      </c>
      <c r="F89" s="135">
        <v>3241</v>
      </c>
      <c r="G89" s="28" t="s">
        <v>78</v>
      </c>
      <c r="I89" s="53"/>
    </row>
    <row r="90" spans="1:11" x14ac:dyDescent="0.25">
      <c r="A90" s="21" t="s">
        <v>185</v>
      </c>
      <c r="B90" s="26" t="s">
        <v>21</v>
      </c>
      <c r="C90" s="26" t="s">
        <v>21</v>
      </c>
      <c r="D90" s="18" t="s">
        <v>9</v>
      </c>
      <c r="E90" s="23">
        <f>158+426.6</f>
        <v>584.6</v>
      </c>
      <c r="F90" s="135">
        <v>3241</v>
      </c>
      <c r="G90" s="28" t="s">
        <v>78</v>
      </c>
      <c r="H90" s="53"/>
      <c r="I90" s="53"/>
    </row>
    <row r="91" spans="1:11" x14ac:dyDescent="0.25">
      <c r="A91" s="21" t="s">
        <v>154</v>
      </c>
      <c r="B91" s="137">
        <v>87801295187</v>
      </c>
      <c r="C91" s="26" t="s">
        <v>11</v>
      </c>
      <c r="D91" s="21" t="s">
        <v>9</v>
      </c>
      <c r="E91" s="23">
        <v>160</v>
      </c>
      <c r="F91" s="131">
        <v>3241</v>
      </c>
      <c r="G91" s="28" t="s">
        <v>78</v>
      </c>
      <c r="H91" s="53"/>
      <c r="I91" s="53"/>
    </row>
    <row r="92" spans="1:11" x14ac:dyDescent="0.25">
      <c r="A92" s="154" t="s">
        <v>107</v>
      </c>
      <c r="B92" s="155"/>
      <c r="C92" s="155"/>
      <c r="D92" s="156"/>
      <c r="E92" s="71">
        <f>SUM(E89:E91)</f>
        <v>1027.3499999999999</v>
      </c>
      <c r="F92" s="70"/>
      <c r="G92" s="72"/>
      <c r="I92" s="53"/>
      <c r="K92" t="s">
        <v>34</v>
      </c>
    </row>
    <row r="93" spans="1:11" x14ac:dyDescent="0.25">
      <c r="A93" s="86" t="s">
        <v>77</v>
      </c>
      <c r="B93" s="121">
        <v>25975412650</v>
      </c>
      <c r="C93" s="26" t="s">
        <v>11</v>
      </c>
      <c r="D93" s="18" t="s">
        <v>9</v>
      </c>
      <c r="E93" s="58">
        <v>116.96</v>
      </c>
      <c r="F93" s="17">
        <v>3293</v>
      </c>
      <c r="G93" s="63" t="s">
        <v>69</v>
      </c>
      <c r="I93" s="53"/>
    </row>
    <row r="94" spans="1:11" x14ac:dyDescent="0.25">
      <c r="A94" s="86" t="s">
        <v>109</v>
      </c>
      <c r="B94" s="26" t="s">
        <v>21</v>
      </c>
      <c r="C94" s="26" t="s">
        <v>21</v>
      </c>
      <c r="D94" s="18" t="s">
        <v>9</v>
      </c>
      <c r="E94" s="58">
        <v>13.9</v>
      </c>
      <c r="F94" s="17">
        <v>3299</v>
      </c>
      <c r="G94" s="17" t="s">
        <v>86</v>
      </c>
    </row>
    <row r="95" spans="1:11" x14ac:dyDescent="0.25">
      <c r="A95" s="86" t="s">
        <v>159</v>
      </c>
      <c r="B95" s="131">
        <v>73715772793</v>
      </c>
      <c r="C95" s="26" t="s">
        <v>11</v>
      </c>
      <c r="D95" s="18" t="s">
        <v>9</v>
      </c>
      <c r="E95" s="58">
        <v>81.5</v>
      </c>
      <c r="F95" s="17">
        <v>3299</v>
      </c>
      <c r="G95" s="17" t="s">
        <v>86</v>
      </c>
    </row>
    <row r="96" spans="1:11" x14ac:dyDescent="0.25">
      <c r="A96" s="86" t="s">
        <v>158</v>
      </c>
      <c r="B96" s="131">
        <v>22126871449</v>
      </c>
      <c r="C96" s="26" t="s">
        <v>11</v>
      </c>
      <c r="D96" s="18" t="s">
        <v>9</v>
      </c>
      <c r="E96" s="58">
        <v>110.5</v>
      </c>
      <c r="F96" s="17">
        <v>3299</v>
      </c>
      <c r="G96" s="17" t="s">
        <v>86</v>
      </c>
    </row>
    <row r="97" spans="1:12" x14ac:dyDescent="0.25">
      <c r="A97" s="86" t="s">
        <v>157</v>
      </c>
      <c r="B97" s="131">
        <v>29471249755</v>
      </c>
      <c r="C97" s="26" t="s">
        <v>182</v>
      </c>
      <c r="D97" s="18" t="s">
        <v>9</v>
      </c>
      <c r="E97" s="58">
        <v>32.950000000000003</v>
      </c>
      <c r="F97" s="17">
        <v>3299</v>
      </c>
      <c r="G97" s="17" t="s">
        <v>86</v>
      </c>
    </row>
    <row r="98" spans="1:12" x14ac:dyDescent="0.25">
      <c r="A98" s="86" t="s">
        <v>183</v>
      </c>
      <c r="B98" s="135">
        <v>77313359994</v>
      </c>
      <c r="C98" s="26" t="s">
        <v>11</v>
      </c>
      <c r="D98" s="18" t="s">
        <v>9</v>
      </c>
      <c r="E98" s="58">
        <v>33.15</v>
      </c>
      <c r="F98" s="17">
        <v>3293</v>
      </c>
      <c r="G98" s="63" t="s">
        <v>69</v>
      </c>
    </row>
    <row r="99" spans="1:12" x14ac:dyDescent="0.25">
      <c r="A99" s="86" t="s">
        <v>148</v>
      </c>
      <c r="B99" s="131">
        <v>43416900320</v>
      </c>
      <c r="C99" s="26" t="s">
        <v>10</v>
      </c>
      <c r="D99" s="18" t="s">
        <v>9</v>
      </c>
      <c r="E99" s="58">
        <v>38.4</v>
      </c>
      <c r="F99" s="17">
        <v>3299</v>
      </c>
      <c r="G99" s="17" t="s">
        <v>86</v>
      </c>
    </row>
    <row r="100" spans="1:12" hidden="1" x14ac:dyDescent="0.25">
      <c r="A100" s="86" t="s">
        <v>132</v>
      </c>
      <c r="B100" s="110"/>
      <c r="C100" s="26" t="s">
        <v>11</v>
      </c>
      <c r="D100" s="18" t="s">
        <v>9</v>
      </c>
      <c r="E100" s="58"/>
      <c r="F100" s="17">
        <v>3299</v>
      </c>
      <c r="G100" s="63" t="s">
        <v>133</v>
      </c>
    </row>
    <row r="101" spans="1:12" hidden="1" x14ac:dyDescent="0.25">
      <c r="A101" s="86" t="s">
        <v>121</v>
      </c>
      <c r="B101" s="26">
        <v>29955634590</v>
      </c>
      <c r="C101" s="26" t="s">
        <v>10</v>
      </c>
      <c r="D101" s="18" t="s">
        <v>9</v>
      </c>
      <c r="E101" s="58"/>
      <c r="F101" s="17">
        <v>3293</v>
      </c>
      <c r="G101" s="63" t="s">
        <v>69</v>
      </c>
    </row>
    <row r="102" spans="1:12" x14ac:dyDescent="0.25">
      <c r="A102" s="145" t="s">
        <v>40</v>
      </c>
      <c r="B102" s="145"/>
      <c r="C102" s="145"/>
      <c r="D102" s="68"/>
      <c r="E102" s="69">
        <f>SUM(E93:E101)</f>
        <v>427.35999999999996</v>
      </c>
      <c r="F102" s="145"/>
      <c r="G102" s="145"/>
    </row>
    <row r="103" spans="1:12" s="53" customFormat="1" x14ac:dyDescent="0.25">
      <c r="A103" s="17" t="s">
        <v>41</v>
      </c>
      <c r="B103" s="127">
        <v>52508873833</v>
      </c>
      <c r="C103" s="97" t="s">
        <v>42</v>
      </c>
      <c r="D103" s="75" t="s">
        <v>9</v>
      </c>
      <c r="E103" s="36">
        <v>179.25</v>
      </c>
      <c r="F103" s="17">
        <v>3431</v>
      </c>
      <c r="G103" s="17" t="s">
        <v>43</v>
      </c>
      <c r="K103" s="53" t="s">
        <v>34</v>
      </c>
    </row>
    <row r="104" spans="1:12" x14ac:dyDescent="0.25">
      <c r="A104" s="148" t="s">
        <v>44</v>
      </c>
      <c r="B104" s="149"/>
      <c r="C104" s="149"/>
      <c r="D104" s="31"/>
      <c r="E104" s="32">
        <f>SUM(E103:E103)</f>
        <v>179.25</v>
      </c>
      <c r="F104" s="148"/>
      <c r="G104" s="150"/>
      <c r="L104" t="s">
        <v>34</v>
      </c>
    </row>
    <row r="105" spans="1:12" hidden="1" x14ac:dyDescent="0.25">
      <c r="A105" s="21" t="s">
        <v>128</v>
      </c>
      <c r="B105" s="26">
        <v>84698789700</v>
      </c>
      <c r="C105" s="26" t="s">
        <v>10</v>
      </c>
      <c r="D105" s="75" t="s">
        <v>9</v>
      </c>
      <c r="E105" s="105"/>
      <c r="F105" s="55">
        <v>328129</v>
      </c>
      <c r="G105" s="92" t="s">
        <v>126</v>
      </c>
    </row>
    <row r="106" spans="1:12" hidden="1" x14ac:dyDescent="0.25">
      <c r="A106" s="92" t="s">
        <v>63</v>
      </c>
      <c r="B106" s="59" t="s">
        <v>68</v>
      </c>
      <c r="C106" s="88" t="s">
        <v>11</v>
      </c>
      <c r="D106" s="96" t="s">
        <v>9</v>
      </c>
      <c r="E106" s="104"/>
      <c r="F106" s="55">
        <v>328129</v>
      </c>
      <c r="G106" s="92" t="s">
        <v>126</v>
      </c>
    </row>
    <row r="107" spans="1:12" hidden="1" x14ac:dyDescent="0.25">
      <c r="A107" s="148" t="s">
        <v>127</v>
      </c>
      <c r="B107" s="149"/>
      <c r="C107" s="149"/>
      <c r="D107" s="149"/>
      <c r="E107" s="32">
        <f>SUM(E105:E106)</f>
        <v>0</v>
      </c>
      <c r="F107" s="148"/>
      <c r="G107" s="150"/>
    </row>
    <row r="108" spans="1:12" x14ac:dyDescent="0.25">
      <c r="A108" s="151" t="s">
        <v>143</v>
      </c>
      <c r="B108" s="151"/>
      <c r="C108" s="151"/>
      <c r="D108" s="38"/>
      <c r="E108" s="39">
        <f>E88+E102+E44+E104+E92+E15+E107</f>
        <v>30763.489999999998</v>
      </c>
      <c r="F108" s="40"/>
      <c r="G108" s="40"/>
    </row>
    <row r="109" spans="1:12" ht="13.9" hidden="1" customHeight="1" x14ac:dyDescent="0.25">
      <c r="A109" s="60" t="s">
        <v>120</v>
      </c>
      <c r="B109" s="121">
        <v>8110509618</v>
      </c>
      <c r="C109" s="26" t="s">
        <v>10</v>
      </c>
      <c r="D109" s="21" t="s">
        <v>9</v>
      </c>
      <c r="E109" s="23"/>
      <c r="F109" s="27">
        <v>4224</v>
      </c>
      <c r="G109" s="28" t="s">
        <v>137</v>
      </c>
    </row>
    <row r="110" spans="1:12" ht="13.9" hidden="1" customHeight="1" x14ac:dyDescent="0.25">
      <c r="A110" s="129" t="s">
        <v>149</v>
      </c>
      <c r="B110" s="26">
        <v>86357741882</v>
      </c>
      <c r="C110" s="26" t="s">
        <v>152</v>
      </c>
      <c r="D110" s="21" t="s">
        <v>9</v>
      </c>
      <c r="E110" s="23"/>
      <c r="F110" s="27"/>
      <c r="G110" s="28"/>
    </row>
    <row r="111" spans="1:12" ht="13.9" hidden="1" customHeight="1" x14ac:dyDescent="0.25">
      <c r="A111" s="129" t="s">
        <v>119</v>
      </c>
      <c r="B111" s="62">
        <v>83605107180</v>
      </c>
      <c r="C111" s="73" t="s">
        <v>10</v>
      </c>
      <c r="D111" s="21" t="s">
        <v>9</v>
      </c>
      <c r="E111" s="23"/>
      <c r="F111" s="27">
        <v>4224</v>
      </c>
      <c r="G111" s="28" t="s">
        <v>137</v>
      </c>
    </row>
    <row r="112" spans="1:12" hidden="1" x14ac:dyDescent="0.25">
      <c r="A112" s="146" t="s">
        <v>142</v>
      </c>
      <c r="B112" s="146"/>
      <c r="C112" s="146"/>
      <c r="D112" s="122"/>
      <c r="E112" s="123">
        <f>SUM(E109:E111)</f>
        <v>0</v>
      </c>
      <c r="F112" s="124"/>
      <c r="G112" s="124"/>
    </row>
    <row r="113" spans="1:11" s="53" customFormat="1" x14ac:dyDescent="0.25">
      <c r="A113" s="129" t="s">
        <v>184</v>
      </c>
      <c r="B113" s="132">
        <v>38967655335</v>
      </c>
      <c r="C113" s="133" t="s">
        <v>10</v>
      </c>
      <c r="D113" s="21" t="s">
        <v>9</v>
      </c>
      <c r="E113" s="48">
        <v>404.38</v>
      </c>
      <c r="F113" s="136">
        <v>4241</v>
      </c>
      <c r="G113" s="134" t="s">
        <v>160</v>
      </c>
    </row>
    <row r="114" spans="1:11" x14ac:dyDescent="0.25">
      <c r="A114" s="147" t="s">
        <v>144</v>
      </c>
      <c r="B114" s="147"/>
      <c r="C114" s="147"/>
      <c r="D114" s="38"/>
      <c r="E114" s="39">
        <f>E113</f>
        <v>404.38</v>
      </c>
      <c r="F114" s="40"/>
      <c r="G114" s="40"/>
    </row>
    <row r="115" spans="1:11" x14ac:dyDescent="0.25">
      <c r="A115" s="157" t="s">
        <v>45</v>
      </c>
      <c r="B115" s="157"/>
      <c r="C115" s="157"/>
      <c r="D115" s="157"/>
      <c r="E115" s="125">
        <f>E114+E108</f>
        <v>31167.87</v>
      </c>
      <c r="F115" s="126"/>
      <c r="G115" s="126"/>
    </row>
    <row r="116" spans="1:11" x14ac:dyDescent="0.25">
      <c r="A116" s="51"/>
      <c r="B116" s="51"/>
      <c r="C116" s="51"/>
      <c r="D116" s="51"/>
      <c r="E116" s="113"/>
      <c r="F116" s="53"/>
      <c r="G116" s="53"/>
    </row>
    <row r="117" spans="1:11" x14ac:dyDescent="0.25">
      <c r="A117" s="53" t="s">
        <v>46</v>
      </c>
      <c r="B117" s="114"/>
      <c r="C117" s="115"/>
      <c r="D117" s="116"/>
      <c r="E117" s="53"/>
      <c r="F117" s="53"/>
      <c r="G117" s="53"/>
      <c r="K117" t="s">
        <v>34</v>
      </c>
    </row>
    <row r="118" spans="1:11" x14ac:dyDescent="0.25">
      <c r="A118" t="s">
        <v>47</v>
      </c>
      <c r="B118" s="41"/>
      <c r="C118" s="81"/>
      <c r="D118" s="42"/>
      <c r="G118" t="s">
        <v>34</v>
      </c>
    </row>
    <row r="119" spans="1:11" x14ac:dyDescent="0.25">
      <c r="A119" t="s">
        <v>48</v>
      </c>
      <c r="B119" s="41"/>
      <c r="C119" s="81"/>
      <c r="D119" s="42"/>
    </row>
    <row r="120" spans="1:11" x14ac:dyDescent="0.25">
      <c r="B120" s="41"/>
      <c r="C120" s="81"/>
      <c r="D120" s="42"/>
      <c r="I120" t="s">
        <v>34</v>
      </c>
    </row>
    <row r="121" spans="1:11" x14ac:dyDescent="0.25">
      <c r="A121" s="170" t="s">
        <v>161</v>
      </c>
      <c r="B121" s="170"/>
      <c r="C121" s="170"/>
      <c r="D121" s="170"/>
      <c r="E121" s="170"/>
    </row>
    <row r="122" spans="1:11" x14ac:dyDescent="0.25">
      <c r="B122" s="41"/>
      <c r="C122" s="81"/>
      <c r="D122" s="42"/>
      <c r="G122" t="s">
        <v>34</v>
      </c>
    </row>
    <row r="123" spans="1:11" x14ac:dyDescent="0.25">
      <c r="A123" s="74" t="s">
        <v>49</v>
      </c>
      <c r="B123" s="153" t="s">
        <v>50</v>
      </c>
      <c r="C123" s="153"/>
      <c r="D123" s="153"/>
      <c r="E123" s="153"/>
    </row>
    <row r="124" spans="1:11" x14ac:dyDescent="0.25">
      <c r="A124" s="162">
        <f>278109.2+193.53+113.92</f>
        <v>278416.65000000002</v>
      </c>
      <c r="B124" s="164" t="s">
        <v>51</v>
      </c>
      <c r="C124" s="164"/>
      <c r="D124" s="164"/>
      <c r="E124" s="164"/>
      <c r="I124" t="s">
        <v>34</v>
      </c>
    </row>
    <row r="125" spans="1:11" x14ac:dyDescent="0.25">
      <c r="A125" s="163"/>
      <c r="B125" s="164"/>
      <c r="C125" s="164"/>
      <c r="D125" s="164"/>
      <c r="E125" s="164"/>
    </row>
    <row r="126" spans="1:11" x14ac:dyDescent="0.25">
      <c r="A126" s="43">
        <f>8100+38400+600+2413.05+500</f>
        <v>50013.05</v>
      </c>
      <c r="B126" s="165" t="s">
        <v>52</v>
      </c>
      <c r="C126" s="166"/>
      <c r="D126" s="166"/>
      <c r="E126" s="167"/>
      <c r="G126" t="s">
        <v>34</v>
      </c>
    </row>
    <row r="127" spans="1:11" x14ac:dyDescent="0.25">
      <c r="A127" s="23">
        <f>46178.94+31.93+18.8</f>
        <v>46229.670000000006</v>
      </c>
      <c r="B127" s="165" t="s">
        <v>53</v>
      </c>
      <c r="C127" s="166"/>
      <c r="D127" s="166"/>
      <c r="E127" s="167"/>
    </row>
    <row r="128" spans="1:11" x14ac:dyDescent="0.25">
      <c r="A128" s="23">
        <v>4935.71</v>
      </c>
      <c r="B128" s="165" t="s">
        <v>54</v>
      </c>
      <c r="C128" s="166"/>
      <c r="D128" s="166"/>
      <c r="E128" s="167"/>
    </row>
    <row r="129" spans="1:7" x14ac:dyDescent="0.25">
      <c r="A129" s="43">
        <f>116.97+144+60+240+555+240+30+510+144+48.2</f>
        <v>2088.17</v>
      </c>
      <c r="B129" s="165" t="s">
        <v>55</v>
      </c>
      <c r="C129" s="166"/>
      <c r="D129" s="166"/>
      <c r="E129" s="167"/>
    </row>
    <row r="130" spans="1:7" x14ac:dyDescent="0.25">
      <c r="A130" s="23">
        <f>1300+1050+4260</f>
        <v>6610</v>
      </c>
      <c r="B130" s="165" t="s">
        <v>56</v>
      </c>
      <c r="C130" s="166"/>
      <c r="D130" s="166"/>
      <c r="E130" s="167"/>
    </row>
    <row r="131" spans="1:7" x14ac:dyDescent="0.25">
      <c r="A131" s="23">
        <f>195.3</f>
        <v>195.3</v>
      </c>
      <c r="B131" s="45" t="s">
        <v>62</v>
      </c>
      <c r="C131" s="82"/>
      <c r="D131" s="30"/>
      <c r="E131" s="46"/>
    </row>
    <row r="132" spans="1:7" x14ac:dyDescent="0.25">
      <c r="A132" s="23"/>
      <c r="B132" s="45" t="s">
        <v>66</v>
      </c>
      <c r="C132" s="82"/>
      <c r="D132" s="44"/>
      <c r="E132" s="46"/>
    </row>
    <row r="133" spans="1:7" x14ac:dyDescent="0.25">
      <c r="A133" s="23"/>
      <c r="B133" s="101" t="s">
        <v>123</v>
      </c>
      <c r="C133" s="82"/>
      <c r="D133" s="102"/>
      <c r="E133" s="103"/>
    </row>
    <row r="134" spans="1:7" x14ac:dyDescent="0.25">
      <c r="A134" s="47">
        <v>776</v>
      </c>
      <c r="B134" s="140" t="s">
        <v>57</v>
      </c>
      <c r="C134" s="141"/>
      <c r="D134" s="141"/>
      <c r="E134" s="142"/>
    </row>
    <row r="135" spans="1:7" x14ac:dyDescent="0.25">
      <c r="A135" s="47">
        <v>7000</v>
      </c>
      <c r="B135" s="140" t="s">
        <v>162</v>
      </c>
      <c r="C135" s="141"/>
      <c r="D135" s="141"/>
      <c r="E135" s="142"/>
    </row>
    <row r="136" spans="1:7" x14ac:dyDescent="0.25">
      <c r="A136" s="48">
        <f>SUM(A124:A135)</f>
        <v>396264.55</v>
      </c>
      <c r="B136" s="41"/>
      <c r="C136" s="81"/>
      <c r="D136" s="42"/>
    </row>
    <row r="137" spans="1:7" x14ac:dyDescent="0.25">
      <c r="A137" s="49"/>
      <c r="B137" s="41"/>
      <c r="C137" s="81"/>
      <c r="D137" s="42"/>
      <c r="G137" t="s">
        <v>34</v>
      </c>
    </row>
    <row r="138" spans="1:7" x14ac:dyDescent="0.25">
      <c r="A138" s="50" t="s">
        <v>58</v>
      </c>
      <c r="B138" s="37">
        <f>A136+E115</f>
        <v>427432.42</v>
      </c>
      <c r="C138" s="52"/>
      <c r="D138" s="51"/>
      <c r="E138" s="52"/>
    </row>
    <row r="149" spans="13:13" x14ac:dyDescent="0.25">
      <c r="M149" s="3"/>
    </row>
    <row r="150" spans="13:13" x14ac:dyDescent="0.25">
      <c r="M150" s="3"/>
    </row>
    <row r="151" spans="13:13" x14ac:dyDescent="0.25">
      <c r="M151" s="3"/>
    </row>
    <row r="152" spans="13:13" x14ac:dyDescent="0.25">
      <c r="M152" s="3"/>
    </row>
    <row r="153" spans="13:13" x14ac:dyDescent="0.25">
      <c r="M153" s="3"/>
    </row>
    <row r="154" spans="13:13" x14ac:dyDescent="0.25">
      <c r="M154" s="3"/>
    </row>
    <row r="155" spans="13:13" x14ac:dyDescent="0.25">
      <c r="M155" s="3"/>
    </row>
    <row r="156" spans="13:13" x14ac:dyDescent="0.25">
      <c r="M156" s="3"/>
    </row>
    <row r="157" spans="13:13" x14ac:dyDescent="0.25">
      <c r="M157" s="3"/>
    </row>
    <row r="158" spans="13:13" x14ac:dyDescent="0.25">
      <c r="M158" s="3"/>
    </row>
  </sheetData>
  <autoFilter ref="A7:M107"/>
  <mergeCells count="50">
    <mergeCell ref="F14:G14"/>
    <mergeCell ref="A15:D15"/>
    <mergeCell ref="F15:G15"/>
    <mergeCell ref="F24:G24"/>
    <mergeCell ref="F33:G33"/>
    <mergeCell ref="F35:G35"/>
    <mergeCell ref="A24:D24"/>
    <mergeCell ref="A33:D33"/>
    <mergeCell ref="A35:D35"/>
    <mergeCell ref="A40:D40"/>
    <mergeCell ref="F40:G40"/>
    <mergeCell ref="F43:G43"/>
    <mergeCell ref="A14:D14"/>
    <mergeCell ref="A43:D43"/>
    <mergeCell ref="B135:E135"/>
    <mergeCell ref="A124:A125"/>
    <mergeCell ref="B124:E125"/>
    <mergeCell ref="B126:E126"/>
    <mergeCell ref="B127:E127"/>
    <mergeCell ref="B128:E128"/>
    <mergeCell ref="B129:E129"/>
    <mergeCell ref="B130:E130"/>
    <mergeCell ref="A44:C44"/>
    <mergeCell ref="A49:D49"/>
    <mergeCell ref="F107:G107"/>
    <mergeCell ref="A121:E121"/>
    <mergeCell ref="F49:G49"/>
    <mergeCell ref="F54:G54"/>
    <mergeCell ref="F52:G52"/>
    <mergeCell ref="A82:D82"/>
    <mergeCell ref="A60:D60"/>
    <mergeCell ref="A84:D84"/>
    <mergeCell ref="A87:D87"/>
    <mergeCell ref="A64:D64"/>
    <mergeCell ref="A52:D52"/>
    <mergeCell ref="A54:D54"/>
    <mergeCell ref="B123:E123"/>
    <mergeCell ref="A92:D92"/>
    <mergeCell ref="A115:D115"/>
    <mergeCell ref="B134:E134"/>
    <mergeCell ref="F88:G88"/>
    <mergeCell ref="A102:C102"/>
    <mergeCell ref="F102:G102"/>
    <mergeCell ref="A112:C112"/>
    <mergeCell ref="A114:C114"/>
    <mergeCell ref="A104:C104"/>
    <mergeCell ref="F104:G104"/>
    <mergeCell ref="A108:C108"/>
    <mergeCell ref="A88:C88"/>
    <mergeCell ref="A107:D107"/>
  </mergeCells>
  <pageMargins left="0.7" right="0.7" top="0.75" bottom="0.75" header="0.3" footer="0.3"/>
  <pageSetup scale="36" fitToHeight="0" orientation="portrait" r:id="rId1"/>
  <ignoredErrors>
    <ignoredError sqref="B46:B47 B58 B12 B17:B19 B32 B21 B29:B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2025-12-16T12:37:09Z</cp:lastPrinted>
  <dcterms:created xsi:type="dcterms:W3CDTF">2024-10-16T12:31:05Z</dcterms:created>
  <dcterms:modified xsi:type="dcterms:W3CDTF">2026-01-19T08:15:03Z</dcterms:modified>
</cp:coreProperties>
</file>