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old\Jelena\F I N.   P L A N O V I\1FINANC. PLAN 2025-2027\izvršenje proračuna I-XII 2025\Konačno\"/>
    </mc:Choice>
  </mc:AlternateContent>
  <bookViews>
    <workbookView xWindow="0" yWindow="0" windowWidth="28800" windowHeight="11415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Programska klasifikacija" sheetId="7" r:id="rId5"/>
    <sheet name="Račun financiranja " sheetId="9" r:id="rId6"/>
    <sheet name="Račun fin prema izvorima f" sheetId="10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3" l="1"/>
  <c r="L10" i="3"/>
  <c r="K10" i="3"/>
  <c r="K11" i="3"/>
  <c r="J52" i="7"/>
  <c r="J79" i="7"/>
  <c r="J78" i="7"/>
  <c r="J76" i="7"/>
  <c r="J77" i="7"/>
  <c r="F210" i="7"/>
  <c r="I210" i="7"/>
  <c r="G310" i="7"/>
  <c r="H310" i="7"/>
  <c r="G354" i="7"/>
  <c r="H354" i="7"/>
  <c r="G353" i="7"/>
  <c r="H353" i="7"/>
  <c r="F354" i="7"/>
  <c r="F353" i="7" s="1"/>
  <c r="F91" i="7"/>
  <c r="G91" i="7"/>
  <c r="H91" i="7"/>
  <c r="H188" i="7"/>
  <c r="H187" i="7" s="1"/>
  <c r="I190" i="7"/>
  <c r="I189" i="7" s="1"/>
  <c r="I188" i="7" s="1"/>
  <c r="I187" i="7" s="1"/>
  <c r="H190" i="7"/>
  <c r="G190" i="7"/>
  <c r="G189" i="7" s="1"/>
  <c r="G188" i="7" s="1"/>
  <c r="G187" i="7" s="1"/>
  <c r="F190" i="7"/>
  <c r="F189" i="7" s="1"/>
  <c r="F188" i="7" s="1"/>
  <c r="F187" i="7" s="1"/>
  <c r="H183" i="7"/>
  <c r="I185" i="7"/>
  <c r="I184" i="7" s="1"/>
  <c r="I183" i="7" s="1"/>
  <c r="I182" i="7" s="1"/>
  <c r="I181" i="7" s="1"/>
  <c r="H185" i="7"/>
  <c r="G185" i="7"/>
  <c r="G184" i="7" s="1"/>
  <c r="G183" i="7" s="1"/>
  <c r="F185" i="7"/>
  <c r="F184" i="7"/>
  <c r="L14" i="1"/>
  <c r="F33" i="8"/>
  <c r="I92" i="7"/>
  <c r="I91" i="7" s="1"/>
  <c r="I90" i="7" s="1"/>
  <c r="I89" i="7" s="1"/>
  <c r="G210" i="7"/>
  <c r="G209" i="7" s="1"/>
  <c r="H210" i="7"/>
  <c r="H209" i="7" s="1"/>
  <c r="I209" i="7"/>
  <c r="I195" i="7" s="1"/>
  <c r="F209" i="7"/>
  <c r="H89" i="7"/>
  <c r="F183" i="7" l="1"/>
  <c r="F182" i="7" s="1"/>
  <c r="F181" i="7" s="1"/>
  <c r="J89" i="7"/>
  <c r="G200" i="7"/>
  <c r="H200" i="7"/>
  <c r="I200" i="7"/>
  <c r="F200" i="7"/>
  <c r="I354" i="7"/>
  <c r="I353" i="7" s="1"/>
  <c r="I335" i="7"/>
  <c r="I163" i="7" l="1"/>
  <c r="G165" i="7"/>
  <c r="H165" i="7"/>
  <c r="I165" i="7"/>
  <c r="F165" i="7"/>
  <c r="I88" i="7"/>
  <c r="I162" i="7" l="1"/>
  <c r="J162" i="7" s="1"/>
  <c r="G130" i="7"/>
  <c r="H130" i="7"/>
  <c r="I130" i="7"/>
  <c r="F130" i="7"/>
  <c r="I17" i="7"/>
  <c r="H161" i="7"/>
  <c r="H160" i="7" s="1"/>
  <c r="H159" i="7" s="1"/>
  <c r="I161" i="7"/>
  <c r="I160" i="7" l="1"/>
  <c r="J161" i="7"/>
  <c r="H177" i="7"/>
  <c r="H176" i="7" s="1"/>
  <c r="I179" i="7"/>
  <c r="I178" i="7" s="1"/>
  <c r="G179" i="7"/>
  <c r="F179" i="7"/>
  <c r="G178" i="7"/>
  <c r="F178" i="7"/>
  <c r="I176" i="7"/>
  <c r="G176" i="7"/>
  <c r="F176" i="7"/>
  <c r="G174" i="7"/>
  <c r="G173" i="7" s="1"/>
  <c r="H174" i="7"/>
  <c r="H173" i="7" s="1"/>
  <c r="I174" i="7"/>
  <c r="I173" i="7" s="1"/>
  <c r="G171" i="7"/>
  <c r="G170" i="7" s="1"/>
  <c r="H171" i="7"/>
  <c r="H170" i="7" s="1"/>
  <c r="I171" i="7"/>
  <c r="I170" i="7" s="1"/>
  <c r="F171" i="7"/>
  <c r="F170" i="7" s="1"/>
  <c r="F174" i="7"/>
  <c r="F173" i="7" s="1"/>
  <c r="H88" i="7"/>
  <c r="J88" i="7" s="1"/>
  <c r="H12" i="7"/>
  <c r="E33" i="8"/>
  <c r="E14" i="8"/>
  <c r="E6" i="8"/>
  <c r="I177" i="7" l="1"/>
  <c r="J177" i="7" s="1"/>
  <c r="J178" i="7"/>
  <c r="J170" i="7"/>
  <c r="I159" i="7"/>
  <c r="J159" i="7" s="1"/>
  <c r="J160" i="7"/>
  <c r="G169" i="7"/>
  <c r="G168" i="7" s="1"/>
  <c r="G167" i="7" s="1"/>
  <c r="G161" i="7" s="1"/>
  <c r="G160" i="7" s="1"/>
  <c r="G159" i="7" s="1"/>
  <c r="J169" i="7"/>
  <c r="H169" i="7"/>
  <c r="H168" i="7" s="1"/>
  <c r="H167" i="7" s="1"/>
  <c r="G162" i="7"/>
  <c r="F169" i="7"/>
  <c r="F168" i="7" s="1"/>
  <c r="J176" i="7"/>
  <c r="I169" i="7"/>
  <c r="I168" i="7" s="1"/>
  <c r="I167" i="7" s="1"/>
  <c r="J168" i="7" l="1"/>
  <c r="F167" i="7"/>
  <c r="F162" i="7"/>
  <c r="F161" i="7" s="1"/>
  <c r="F160" i="7" s="1"/>
  <c r="F159" i="7" s="1"/>
  <c r="J167" i="7"/>
  <c r="F35" i="8" l="1"/>
  <c r="F31" i="8" l="1"/>
  <c r="F7" i="11"/>
  <c r="C7" i="11"/>
  <c r="D7" i="11"/>
  <c r="E7" i="11"/>
  <c r="E6" i="11"/>
  <c r="J98" i="3" l="1"/>
  <c r="J93" i="3" l="1"/>
  <c r="J85" i="3"/>
  <c r="J64" i="3"/>
  <c r="I18" i="3"/>
  <c r="I19" i="3"/>
  <c r="I12" i="3"/>
  <c r="G24" i="1" l="1"/>
  <c r="F344" i="7" l="1"/>
  <c r="G344" i="7"/>
  <c r="H344" i="7"/>
  <c r="F342" i="7"/>
  <c r="G342" i="7"/>
  <c r="H342" i="7"/>
  <c r="F341" i="7"/>
  <c r="F340" i="7" s="1"/>
  <c r="F339" i="7" s="1"/>
  <c r="G341" i="7"/>
  <c r="G340" i="7" s="1"/>
  <c r="G339" i="7" s="1"/>
  <c r="H341" i="7"/>
  <c r="H340" i="7" s="1"/>
  <c r="H339" i="7" s="1"/>
  <c r="I342" i="7"/>
  <c r="I344" i="7"/>
  <c r="I71" i="7"/>
  <c r="I303" i="7"/>
  <c r="I312" i="7"/>
  <c r="I228" i="7"/>
  <c r="I207" i="7"/>
  <c r="G204" i="7"/>
  <c r="H204" i="7"/>
  <c r="I204" i="7"/>
  <c r="F204" i="7"/>
  <c r="G207" i="7"/>
  <c r="G195" i="7" s="1"/>
  <c r="G194" i="7" s="1"/>
  <c r="H207" i="7"/>
  <c r="H195" i="7" s="1"/>
  <c r="H194" i="7" s="1"/>
  <c r="F207" i="7"/>
  <c r="I152" i="7"/>
  <c r="G152" i="7"/>
  <c r="H152" i="7"/>
  <c r="F152" i="7"/>
  <c r="H144" i="7"/>
  <c r="G144" i="7"/>
  <c r="I144" i="7"/>
  <c r="I141" i="7" s="1"/>
  <c r="F144" i="7"/>
  <c r="G132" i="7"/>
  <c r="H132" i="7"/>
  <c r="G134" i="7"/>
  <c r="H134" i="7"/>
  <c r="G136" i="7"/>
  <c r="H136" i="7"/>
  <c r="I136" i="7"/>
  <c r="I132" i="7"/>
  <c r="F74" i="7"/>
  <c r="I74" i="7"/>
  <c r="G51" i="7"/>
  <c r="I157" i="7"/>
  <c r="H157" i="7"/>
  <c r="G157" i="7"/>
  <c r="F157" i="7"/>
  <c r="I155" i="7"/>
  <c r="H155" i="7"/>
  <c r="G155" i="7"/>
  <c r="F155" i="7"/>
  <c r="I149" i="7"/>
  <c r="H149" i="7"/>
  <c r="G149" i="7"/>
  <c r="F149" i="7"/>
  <c r="I146" i="7"/>
  <c r="H146" i="7"/>
  <c r="G146" i="7"/>
  <c r="F146" i="7"/>
  <c r="I142" i="7"/>
  <c r="H142" i="7"/>
  <c r="G142" i="7"/>
  <c r="F142" i="7"/>
  <c r="H140" i="7"/>
  <c r="H139" i="7" s="1"/>
  <c r="H217" i="7"/>
  <c r="H216" i="7" s="1"/>
  <c r="F14" i="7"/>
  <c r="F13" i="7" s="1"/>
  <c r="I383" i="7"/>
  <c r="I382" i="7" s="1"/>
  <c r="H383" i="7"/>
  <c r="G383" i="7"/>
  <c r="F383" i="7"/>
  <c r="F382" i="7" s="1"/>
  <c r="F381" i="7" s="1"/>
  <c r="F380" i="7" s="1"/>
  <c r="H381" i="7"/>
  <c r="H380" i="7" s="1"/>
  <c r="G381" i="7"/>
  <c r="G380" i="7" s="1"/>
  <c r="I378" i="7"/>
  <c r="H378" i="7"/>
  <c r="H373" i="7" s="1"/>
  <c r="H372" i="7" s="1"/>
  <c r="G378" i="7"/>
  <c r="F378" i="7"/>
  <c r="I375" i="7"/>
  <c r="I374" i="7" s="1"/>
  <c r="H375" i="7"/>
  <c r="G375" i="7"/>
  <c r="G374" i="7" s="1"/>
  <c r="G373" i="7" s="1"/>
  <c r="G372" i="7" s="1"/>
  <c r="F375" i="7"/>
  <c r="F374" i="7" s="1"/>
  <c r="F373" i="7" s="1"/>
  <c r="F372" i="7" s="1"/>
  <c r="I370" i="7"/>
  <c r="H370" i="7"/>
  <c r="G370" i="7"/>
  <c r="F370" i="7"/>
  <c r="I366" i="7"/>
  <c r="I365" i="7" s="1"/>
  <c r="H366" i="7"/>
  <c r="G366" i="7"/>
  <c r="F366" i="7"/>
  <c r="H364" i="7"/>
  <c r="H363" i="7" s="1"/>
  <c r="I360" i="7"/>
  <c r="H360" i="7"/>
  <c r="G360" i="7"/>
  <c r="F360" i="7"/>
  <c r="H358" i="7"/>
  <c r="H357" i="7" s="1"/>
  <c r="G358" i="7"/>
  <c r="G357" i="7" s="1"/>
  <c r="I351" i="7"/>
  <c r="G351" i="7"/>
  <c r="F351" i="7"/>
  <c r="I349" i="7"/>
  <c r="G349" i="7"/>
  <c r="F349" i="7"/>
  <c r="H347" i="7"/>
  <c r="H346" i="7" s="1"/>
  <c r="H309" i="7"/>
  <c r="G309" i="7"/>
  <c r="H335" i="7"/>
  <c r="G335" i="7"/>
  <c r="F335" i="7"/>
  <c r="I333" i="7"/>
  <c r="H333" i="7"/>
  <c r="G333" i="7"/>
  <c r="F333" i="7"/>
  <c r="I329" i="7"/>
  <c r="H329" i="7"/>
  <c r="G329" i="7"/>
  <c r="F329" i="7"/>
  <c r="I324" i="7"/>
  <c r="H324" i="7"/>
  <c r="G324" i="7"/>
  <c r="F324" i="7"/>
  <c r="I322" i="7"/>
  <c r="H322" i="7"/>
  <c r="G322" i="7"/>
  <c r="F322" i="7"/>
  <c r="I318" i="7"/>
  <c r="H318" i="7"/>
  <c r="G318" i="7"/>
  <c r="F318" i="7"/>
  <c r="I316" i="7"/>
  <c r="H316" i="7"/>
  <c r="G316" i="7"/>
  <c r="F316" i="7"/>
  <c r="H312" i="7"/>
  <c r="G312" i="7"/>
  <c r="F312" i="7"/>
  <c r="I307" i="7"/>
  <c r="I306" i="7" s="1"/>
  <c r="J306" i="7" s="1"/>
  <c r="H307" i="7"/>
  <c r="G307" i="7"/>
  <c r="F307" i="7"/>
  <c r="F306" i="7" s="1"/>
  <c r="H303" i="7"/>
  <c r="G303" i="7"/>
  <c r="F303" i="7"/>
  <c r="I301" i="7"/>
  <c r="H301" i="7"/>
  <c r="G301" i="7"/>
  <c r="F301" i="7"/>
  <c r="I291" i="7"/>
  <c r="H291" i="7"/>
  <c r="G291" i="7"/>
  <c r="F291" i="7"/>
  <c r="I285" i="7"/>
  <c r="H285" i="7"/>
  <c r="G285" i="7"/>
  <c r="F285" i="7"/>
  <c r="I282" i="7"/>
  <c r="F282" i="7"/>
  <c r="H280" i="7"/>
  <c r="H279" i="7" s="1"/>
  <c r="G280" i="7"/>
  <c r="G279" i="7" s="1"/>
  <c r="I277" i="7"/>
  <c r="H277" i="7"/>
  <c r="G277" i="7"/>
  <c r="F277" i="7"/>
  <c r="I270" i="7"/>
  <c r="H270" i="7"/>
  <c r="G270" i="7"/>
  <c r="F270" i="7"/>
  <c r="I268" i="7"/>
  <c r="H268" i="7"/>
  <c r="G268" i="7"/>
  <c r="F268" i="7"/>
  <c r="H266" i="7"/>
  <c r="H265" i="7"/>
  <c r="I263" i="7"/>
  <c r="I262" i="7" s="1"/>
  <c r="H263" i="7"/>
  <c r="G263" i="7"/>
  <c r="F263" i="7"/>
  <c r="F262" i="7" s="1"/>
  <c r="I259" i="7"/>
  <c r="I258" i="7" s="1"/>
  <c r="J258" i="7" s="1"/>
  <c r="H259" i="7"/>
  <c r="G259" i="7"/>
  <c r="F259" i="7"/>
  <c r="F258" i="7" s="1"/>
  <c r="I252" i="7"/>
  <c r="H252" i="7"/>
  <c r="G252" i="7"/>
  <c r="F252" i="7"/>
  <c r="I250" i="7"/>
  <c r="H250" i="7"/>
  <c r="G250" i="7"/>
  <c r="F250" i="7"/>
  <c r="I240" i="7"/>
  <c r="H240" i="7"/>
  <c r="G240" i="7"/>
  <c r="F240" i="7"/>
  <c r="I233" i="7"/>
  <c r="H233" i="7"/>
  <c r="G233" i="7"/>
  <c r="F233" i="7"/>
  <c r="H228" i="7"/>
  <c r="G228" i="7"/>
  <c r="F228" i="7"/>
  <c r="I225" i="7"/>
  <c r="H225" i="7"/>
  <c r="G225" i="7"/>
  <c r="F225" i="7"/>
  <c r="I223" i="7"/>
  <c r="H223" i="7"/>
  <c r="G223" i="7"/>
  <c r="F223" i="7"/>
  <c r="I219" i="7"/>
  <c r="F219" i="7"/>
  <c r="G217" i="7"/>
  <c r="G216" i="7" s="1"/>
  <c r="I214" i="7"/>
  <c r="I213" i="7" s="1"/>
  <c r="I212" i="7" s="1"/>
  <c r="I202" i="7" s="1"/>
  <c r="H214" i="7"/>
  <c r="H213" i="7" s="1"/>
  <c r="H212" i="7" s="1"/>
  <c r="H202" i="7" s="1"/>
  <c r="G214" i="7"/>
  <c r="G213" i="7" s="1"/>
  <c r="G212" i="7" s="1"/>
  <c r="G202" i="7" s="1"/>
  <c r="F214" i="7"/>
  <c r="F213" i="7" s="1"/>
  <c r="F212" i="7" s="1"/>
  <c r="F202" i="7" s="1"/>
  <c r="I197" i="7"/>
  <c r="I196" i="7" s="1"/>
  <c r="H197" i="7"/>
  <c r="G197" i="7"/>
  <c r="F197" i="7"/>
  <c r="F196" i="7" s="1"/>
  <c r="F136" i="7"/>
  <c r="I134" i="7"/>
  <c r="F134" i="7"/>
  <c r="I127" i="7"/>
  <c r="H127" i="7"/>
  <c r="G127" i="7"/>
  <c r="F127" i="7"/>
  <c r="I124" i="7"/>
  <c r="H124" i="7"/>
  <c r="G124" i="7"/>
  <c r="F124" i="7"/>
  <c r="I122" i="7"/>
  <c r="H122" i="7"/>
  <c r="G122" i="7"/>
  <c r="F122" i="7"/>
  <c r="H120" i="7"/>
  <c r="H119" i="7" s="1"/>
  <c r="I116" i="7"/>
  <c r="H116" i="7"/>
  <c r="G116" i="7"/>
  <c r="F116" i="7"/>
  <c r="I114" i="7"/>
  <c r="H114" i="7"/>
  <c r="G114" i="7"/>
  <c r="F114" i="7"/>
  <c r="I110" i="7"/>
  <c r="H110" i="7"/>
  <c r="G110" i="7"/>
  <c r="F110" i="7"/>
  <c r="I106" i="7"/>
  <c r="H106" i="7"/>
  <c r="G106" i="7"/>
  <c r="F106" i="7"/>
  <c r="I103" i="7"/>
  <c r="H103" i="7"/>
  <c r="G103" i="7"/>
  <c r="F103" i="7"/>
  <c r="I100" i="7"/>
  <c r="I99" i="7" s="1"/>
  <c r="H100" i="7"/>
  <c r="G100" i="7"/>
  <c r="G99" i="7" s="1"/>
  <c r="F100" i="7"/>
  <c r="F99" i="7" s="1"/>
  <c r="H98" i="7"/>
  <c r="H97" i="7" s="1"/>
  <c r="I94" i="7"/>
  <c r="I93" i="7" s="1"/>
  <c r="H94" i="7"/>
  <c r="G94" i="7"/>
  <c r="G93" i="7" s="1"/>
  <c r="G89" i="7" s="1"/>
  <c r="G88" i="7" s="1"/>
  <c r="F94" i="7"/>
  <c r="F93" i="7" s="1"/>
  <c r="F89" i="7" s="1"/>
  <c r="F88" i="7" s="1"/>
  <c r="I86" i="7"/>
  <c r="I85" i="7" s="1"/>
  <c r="J85" i="7" s="1"/>
  <c r="H86" i="7"/>
  <c r="G86" i="7"/>
  <c r="G84" i="7" s="1"/>
  <c r="G83" i="7" s="1"/>
  <c r="F86" i="7"/>
  <c r="F85" i="7" s="1"/>
  <c r="F84" i="7" s="1"/>
  <c r="F83" i="7" s="1"/>
  <c r="H84" i="7"/>
  <c r="H83" i="7" s="1"/>
  <c r="H82" i="7" s="1"/>
  <c r="I80" i="7"/>
  <c r="I79" i="7" s="1"/>
  <c r="H80" i="7"/>
  <c r="H78" i="7" s="1"/>
  <c r="H77" i="7" s="1"/>
  <c r="H76" i="7" s="1"/>
  <c r="G80" i="7"/>
  <c r="G79" i="7" s="1"/>
  <c r="G78" i="7" s="1"/>
  <c r="G77" i="7" s="1"/>
  <c r="G76" i="7" s="1"/>
  <c r="F80" i="7"/>
  <c r="F79" i="7" s="1"/>
  <c r="F78" i="7" s="1"/>
  <c r="F77" i="7" s="1"/>
  <c r="F76" i="7" s="1"/>
  <c r="I72" i="7"/>
  <c r="H72" i="7"/>
  <c r="H70" i="7" s="1"/>
  <c r="H69" i="7" s="1"/>
  <c r="H68" i="7" s="1"/>
  <c r="G72" i="7"/>
  <c r="G70" i="7" s="1"/>
  <c r="G69" i="7" s="1"/>
  <c r="G68" i="7" s="1"/>
  <c r="F72" i="7"/>
  <c r="I66" i="7"/>
  <c r="I65" i="7" s="1"/>
  <c r="H66" i="7"/>
  <c r="G66" i="7"/>
  <c r="G65" i="7" s="1"/>
  <c r="G64" i="7" s="1"/>
  <c r="G63" i="7" s="1"/>
  <c r="F66" i="7"/>
  <c r="F65" i="7" s="1"/>
  <c r="F64" i="7" s="1"/>
  <c r="F63" i="7" s="1"/>
  <c r="H64" i="7"/>
  <c r="H63" i="7" s="1"/>
  <c r="I61" i="7"/>
  <c r="I60" i="7" s="1"/>
  <c r="I59" i="7" s="1"/>
  <c r="I58" i="7" s="1"/>
  <c r="J58" i="7" s="1"/>
  <c r="H61" i="7"/>
  <c r="G61" i="7"/>
  <c r="G60" i="7" s="1"/>
  <c r="G59" i="7" s="1"/>
  <c r="G58" i="7" s="1"/>
  <c r="F61" i="7"/>
  <c r="F60" i="7" s="1"/>
  <c r="F59" i="7" s="1"/>
  <c r="F58" i="7" s="1"/>
  <c r="H59" i="7"/>
  <c r="H58" i="7" s="1"/>
  <c r="I56" i="7"/>
  <c r="I55" i="7" s="1"/>
  <c r="H56" i="7"/>
  <c r="G56" i="7"/>
  <c r="G55" i="7" s="1"/>
  <c r="F56" i="7"/>
  <c r="F55" i="7" s="1"/>
  <c r="F51" i="7" s="1"/>
  <c r="F50" i="7" s="1"/>
  <c r="I53" i="7"/>
  <c r="I52" i="7" s="1"/>
  <c r="I51" i="7" s="1"/>
  <c r="H53" i="7"/>
  <c r="H51" i="7" s="1"/>
  <c r="H50" i="7" s="1"/>
  <c r="G53" i="7"/>
  <c r="F53" i="7"/>
  <c r="F52" i="7" s="1"/>
  <c r="I48" i="7"/>
  <c r="H48" i="7"/>
  <c r="G48" i="7"/>
  <c r="F48" i="7"/>
  <c r="I46" i="7"/>
  <c r="H46" i="7"/>
  <c r="G46" i="7"/>
  <c r="F46" i="7"/>
  <c r="I43" i="7"/>
  <c r="H43" i="7"/>
  <c r="G43" i="7"/>
  <c r="F43" i="7"/>
  <c r="I41" i="7"/>
  <c r="H41" i="7"/>
  <c r="G41" i="7"/>
  <c r="G37" i="7" s="1"/>
  <c r="G36" i="7" s="1"/>
  <c r="F41" i="7"/>
  <c r="I39" i="7"/>
  <c r="I38" i="7" s="1"/>
  <c r="H39" i="7"/>
  <c r="G39" i="7"/>
  <c r="F39" i="7"/>
  <c r="H37" i="7"/>
  <c r="H36" i="7" s="1"/>
  <c r="I33" i="7"/>
  <c r="I30" i="7"/>
  <c r="I29" i="7" s="1"/>
  <c r="H30" i="7"/>
  <c r="G30" i="7"/>
  <c r="F30" i="7"/>
  <c r="F29" i="7" s="1"/>
  <c r="I27" i="7"/>
  <c r="H27" i="7"/>
  <c r="G27" i="7"/>
  <c r="F27" i="7"/>
  <c r="I25" i="7"/>
  <c r="H25" i="7"/>
  <c r="G25" i="7"/>
  <c r="F25" i="7"/>
  <c r="I20" i="7"/>
  <c r="H20" i="7"/>
  <c r="G20" i="7"/>
  <c r="F20" i="7"/>
  <c r="H17" i="7"/>
  <c r="G17" i="7"/>
  <c r="F17" i="7"/>
  <c r="I14" i="7"/>
  <c r="I13" i="7" s="1"/>
  <c r="H14" i="7"/>
  <c r="G14" i="7"/>
  <c r="H11" i="7"/>
  <c r="G12" i="7"/>
  <c r="G11" i="7" s="1"/>
  <c r="C6" i="10"/>
  <c r="C7" i="10"/>
  <c r="C8" i="10"/>
  <c r="G8" i="9"/>
  <c r="G9" i="9"/>
  <c r="G10" i="9"/>
  <c r="J8" i="9"/>
  <c r="H13" i="11"/>
  <c r="H9" i="11"/>
  <c r="H7" i="11" s="1"/>
  <c r="G13" i="11"/>
  <c r="G9" i="11"/>
  <c r="F6" i="11"/>
  <c r="G6" i="11" s="1"/>
  <c r="D13" i="11"/>
  <c r="D6" i="11"/>
  <c r="C6" i="11"/>
  <c r="H39" i="3"/>
  <c r="G11" i="3"/>
  <c r="C6" i="8"/>
  <c r="D17" i="8"/>
  <c r="D16" i="8"/>
  <c r="F14" i="8"/>
  <c r="G13" i="8"/>
  <c r="H13" i="8"/>
  <c r="G40" i="8"/>
  <c r="F39" i="8"/>
  <c r="E39" i="8"/>
  <c r="D39" i="8"/>
  <c r="C39" i="8"/>
  <c r="G39" i="8" s="1"/>
  <c r="H38" i="8"/>
  <c r="F37" i="8"/>
  <c r="E37" i="8"/>
  <c r="D37" i="8"/>
  <c r="C37" i="8"/>
  <c r="H36" i="8"/>
  <c r="H35" i="8"/>
  <c r="G35" i="8"/>
  <c r="D33" i="8"/>
  <c r="C33" i="8"/>
  <c r="H32" i="8"/>
  <c r="G32" i="8"/>
  <c r="H31" i="8"/>
  <c r="G31" i="8"/>
  <c r="F30" i="8"/>
  <c r="E30" i="8"/>
  <c r="D30" i="8"/>
  <c r="D24" i="8" s="1"/>
  <c r="C30" i="8"/>
  <c r="H29" i="8"/>
  <c r="G29" i="8"/>
  <c r="F28" i="8"/>
  <c r="E28" i="8"/>
  <c r="D28" i="8"/>
  <c r="C28" i="8"/>
  <c r="H26" i="8"/>
  <c r="G26" i="8"/>
  <c r="F25" i="8"/>
  <c r="E25" i="8"/>
  <c r="D25" i="8"/>
  <c r="C25" i="8"/>
  <c r="G21" i="8"/>
  <c r="F20" i="8"/>
  <c r="E20" i="8"/>
  <c r="D20" i="8"/>
  <c r="C20" i="8"/>
  <c r="H19" i="8"/>
  <c r="F18" i="8"/>
  <c r="E18" i="8"/>
  <c r="D18" i="8"/>
  <c r="C18" i="8"/>
  <c r="H17" i="8"/>
  <c r="H16" i="8"/>
  <c r="G16" i="8"/>
  <c r="D14" i="8"/>
  <c r="C14" i="8"/>
  <c r="H12" i="8"/>
  <c r="G12" i="8"/>
  <c r="F11" i="8"/>
  <c r="E11" i="8"/>
  <c r="D11" i="8"/>
  <c r="C11" i="8"/>
  <c r="H10" i="8"/>
  <c r="G10" i="8"/>
  <c r="F9" i="8"/>
  <c r="E9" i="8"/>
  <c r="D9" i="8"/>
  <c r="C9" i="8"/>
  <c r="H8" i="8"/>
  <c r="G8" i="8"/>
  <c r="F7" i="8"/>
  <c r="E7" i="8"/>
  <c r="D7" i="8"/>
  <c r="C7" i="8"/>
  <c r="I104" i="3"/>
  <c r="H104" i="3"/>
  <c r="H96" i="3"/>
  <c r="I96" i="3"/>
  <c r="J102" i="3"/>
  <c r="K102" i="3" s="1"/>
  <c r="J90" i="3"/>
  <c r="J84" i="3"/>
  <c r="K43" i="3"/>
  <c r="K44" i="3"/>
  <c r="K45" i="3"/>
  <c r="K46" i="3"/>
  <c r="K47" i="3"/>
  <c r="K48" i="3"/>
  <c r="K49" i="3"/>
  <c r="K53" i="3"/>
  <c r="K31" i="3"/>
  <c r="K29" i="3"/>
  <c r="K28" i="3"/>
  <c r="K27" i="3"/>
  <c r="K23" i="3"/>
  <c r="L18" i="3"/>
  <c r="K20" i="3"/>
  <c r="K19" i="3"/>
  <c r="K18" i="3"/>
  <c r="K14" i="3"/>
  <c r="L10" i="1"/>
  <c r="L13" i="1"/>
  <c r="K14" i="1"/>
  <c r="K13" i="1"/>
  <c r="K11" i="1"/>
  <c r="K10" i="1"/>
  <c r="G106" i="3"/>
  <c r="G105" i="3"/>
  <c r="G104" i="3" s="1"/>
  <c r="G102" i="3"/>
  <c r="G98" i="3"/>
  <c r="G97" i="3"/>
  <c r="G96" i="3"/>
  <c r="G93" i="3"/>
  <c r="G92" i="3"/>
  <c r="G90" i="3"/>
  <c r="G89" i="3"/>
  <c r="G85" i="3"/>
  <c r="G84" i="3"/>
  <c r="G76" i="3"/>
  <c r="G74" i="3"/>
  <c r="G64" i="3"/>
  <c r="G57" i="3"/>
  <c r="G52" i="3"/>
  <c r="G48" i="3"/>
  <c r="G46" i="3"/>
  <c r="G42" i="3"/>
  <c r="G41" i="3"/>
  <c r="J106" i="3"/>
  <c r="J105" i="3" s="1"/>
  <c r="J104" i="3" s="1"/>
  <c r="K105" i="3"/>
  <c r="K103" i="3"/>
  <c r="K101" i="3"/>
  <c r="K99" i="3"/>
  <c r="K95" i="3"/>
  <c r="K93" i="3"/>
  <c r="J92" i="3"/>
  <c r="L92" i="3" s="1"/>
  <c r="J89" i="3"/>
  <c r="K88" i="3"/>
  <c r="K86" i="3"/>
  <c r="K83" i="3"/>
  <c r="K81" i="3"/>
  <c r="K80" i="3"/>
  <c r="K79" i="3"/>
  <c r="K78" i="3"/>
  <c r="J76" i="3"/>
  <c r="K75" i="3"/>
  <c r="J74" i="3"/>
  <c r="K74" i="3" s="1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J57" i="3"/>
  <c r="K57" i="3" s="1"/>
  <c r="I40" i="3"/>
  <c r="I39" i="3" s="1"/>
  <c r="H40" i="3"/>
  <c r="K56" i="3"/>
  <c r="K55" i="3"/>
  <c r="K54" i="3"/>
  <c r="J52" i="3"/>
  <c r="K52" i="3" s="1"/>
  <c r="J48" i="3"/>
  <c r="J46" i="3"/>
  <c r="J42" i="3"/>
  <c r="K42" i="3" s="1"/>
  <c r="G16" i="3"/>
  <c r="K15" i="3"/>
  <c r="K17" i="3"/>
  <c r="K35" i="3"/>
  <c r="G27" i="3"/>
  <c r="J25" i="3"/>
  <c r="J27" i="3"/>
  <c r="J22" i="3"/>
  <c r="K22" i="3" s="1"/>
  <c r="H19" i="3"/>
  <c r="J21" i="3"/>
  <c r="K21" i="3" s="1"/>
  <c r="H18" i="3"/>
  <c r="H11" i="3" s="1"/>
  <c r="G34" i="3"/>
  <c r="G33" i="3" s="1"/>
  <c r="G32" i="3" s="1"/>
  <c r="G30" i="3"/>
  <c r="G29" i="3" s="1"/>
  <c r="G10" i="3" s="1"/>
  <c r="G24" i="3"/>
  <c r="G22" i="3"/>
  <c r="G21" i="3" s="1"/>
  <c r="G19" i="3"/>
  <c r="G18" i="3"/>
  <c r="G13" i="3"/>
  <c r="G12" i="3"/>
  <c r="J34" i="3"/>
  <c r="J33" i="3"/>
  <c r="J32" i="3" s="1"/>
  <c r="I32" i="3"/>
  <c r="H32" i="3"/>
  <c r="J30" i="3"/>
  <c r="J29" i="3" s="1"/>
  <c r="L29" i="3" s="1"/>
  <c r="I22" i="3"/>
  <c r="J19" i="3"/>
  <c r="J18" i="3" s="1"/>
  <c r="I11" i="3"/>
  <c r="J13" i="3"/>
  <c r="J12" i="3" s="1"/>
  <c r="K12" i="3" s="1"/>
  <c r="K23" i="1"/>
  <c r="K22" i="1"/>
  <c r="I359" i="7" l="1"/>
  <c r="I358" i="7" s="1"/>
  <c r="F359" i="7"/>
  <c r="F358" i="7" s="1"/>
  <c r="F357" i="7" s="1"/>
  <c r="J196" i="7"/>
  <c r="I199" i="7"/>
  <c r="J199" i="7" s="1"/>
  <c r="H96" i="7"/>
  <c r="I281" i="7"/>
  <c r="I280" i="7" s="1"/>
  <c r="I279" i="7" s="1"/>
  <c r="I311" i="7"/>
  <c r="I341" i="7"/>
  <c r="I340" i="7" s="1"/>
  <c r="I339" i="7" s="1"/>
  <c r="I126" i="7"/>
  <c r="J126" i="7" s="1"/>
  <c r="E24" i="8"/>
  <c r="F24" i="8"/>
  <c r="F6" i="8"/>
  <c r="G7" i="11"/>
  <c r="H6" i="11"/>
  <c r="J97" i="3"/>
  <c r="J96" i="3" s="1"/>
  <c r="K30" i="3"/>
  <c r="J24" i="3"/>
  <c r="L24" i="3" s="1"/>
  <c r="K24" i="3"/>
  <c r="L21" i="3"/>
  <c r="L12" i="3"/>
  <c r="K13" i="3"/>
  <c r="I148" i="7"/>
  <c r="I140" i="7" s="1"/>
  <c r="G50" i="7"/>
  <c r="G10" i="7" s="1"/>
  <c r="G348" i="7"/>
  <c r="G347" i="7" s="1"/>
  <c r="I381" i="7"/>
  <c r="I380" i="7" s="1"/>
  <c r="I267" i="7"/>
  <c r="I266" i="7" s="1"/>
  <c r="J266" i="7" s="1"/>
  <c r="H118" i="7"/>
  <c r="F148" i="7"/>
  <c r="G148" i="7"/>
  <c r="I121" i="7"/>
  <c r="J121" i="7" s="1"/>
  <c r="F141" i="7"/>
  <c r="G141" i="7"/>
  <c r="F71" i="7"/>
  <c r="F70" i="7" s="1"/>
  <c r="F69" i="7" s="1"/>
  <c r="F68" i="7" s="1"/>
  <c r="G267" i="7"/>
  <c r="G266" i="7" s="1"/>
  <c r="G265" i="7" s="1"/>
  <c r="G193" i="7" s="1"/>
  <c r="G182" i="7" s="1"/>
  <c r="G181" i="7" s="1"/>
  <c r="G365" i="7"/>
  <c r="G364" i="7" s="1"/>
  <c r="G363" i="7" s="1"/>
  <c r="G356" i="7" s="1"/>
  <c r="G82" i="7"/>
  <c r="F121" i="7"/>
  <c r="F38" i="7"/>
  <c r="F37" i="7" s="1"/>
  <c r="F36" i="7" s="1"/>
  <c r="F16" i="7"/>
  <c r="F12" i="7" s="1"/>
  <c r="F11" i="7" s="1"/>
  <c r="G102" i="7"/>
  <c r="G98" i="7" s="1"/>
  <c r="G97" i="7" s="1"/>
  <c r="G96" i="7" s="1"/>
  <c r="I348" i="7"/>
  <c r="I347" i="7" s="1"/>
  <c r="I346" i="7" s="1"/>
  <c r="F218" i="7"/>
  <c r="H10" i="7"/>
  <c r="I16" i="7"/>
  <c r="J16" i="7" s="1"/>
  <c r="I37" i="7"/>
  <c r="I84" i="7"/>
  <c r="I83" i="7" s="1"/>
  <c r="I102" i="7"/>
  <c r="J102" i="7" s="1"/>
  <c r="I218" i="7"/>
  <c r="J218" i="7" s="1"/>
  <c r="I227" i="7"/>
  <c r="J227" i="7" s="1"/>
  <c r="I321" i="7"/>
  <c r="F348" i="7"/>
  <c r="F347" i="7" s="1"/>
  <c r="F346" i="7" s="1"/>
  <c r="H356" i="7"/>
  <c r="F365" i="7"/>
  <c r="F364" i="7" s="1"/>
  <c r="F363" i="7" s="1"/>
  <c r="F311" i="7"/>
  <c r="F321" i="7"/>
  <c r="F281" i="7"/>
  <c r="F280" i="7" s="1"/>
  <c r="F279" i="7" s="1"/>
  <c r="F267" i="7"/>
  <c r="F266" i="7" s="1"/>
  <c r="F265" i="7" s="1"/>
  <c r="F227" i="7"/>
  <c r="F199" i="7"/>
  <c r="F126" i="7"/>
  <c r="F102" i="7"/>
  <c r="F98" i="7" s="1"/>
  <c r="F97" i="7" s="1"/>
  <c r="F96" i="7" s="1"/>
  <c r="J71" i="7"/>
  <c r="I70" i="7"/>
  <c r="I69" i="7" s="1"/>
  <c r="H193" i="7"/>
  <c r="H182" i="7" s="1"/>
  <c r="H181" i="7" s="1"/>
  <c r="J38" i="7"/>
  <c r="F82" i="7"/>
  <c r="J365" i="7"/>
  <c r="I364" i="7"/>
  <c r="I78" i="7"/>
  <c r="J13" i="7"/>
  <c r="I64" i="7"/>
  <c r="I373" i="7"/>
  <c r="G120" i="7"/>
  <c r="G119" i="7" s="1"/>
  <c r="G118" i="7" s="1"/>
  <c r="J359" i="7"/>
  <c r="H30" i="8"/>
  <c r="H37" i="8"/>
  <c r="H33" i="8"/>
  <c r="G14" i="8"/>
  <c r="C24" i="8"/>
  <c r="G20" i="8"/>
  <c r="H28" i="8"/>
  <c r="H9" i="8"/>
  <c r="H11" i="8"/>
  <c r="H18" i="8"/>
  <c r="D6" i="8"/>
  <c r="H14" i="8"/>
  <c r="G9" i="8"/>
  <c r="G25" i="8"/>
  <c r="H25" i="8"/>
  <c r="G33" i="8"/>
  <c r="G7" i="8"/>
  <c r="G30" i="8"/>
  <c r="H7" i="8"/>
  <c r="G11" i="8"/>
  <c r="G28" i="8"/>
  <c r="J51" i="3"/>
  <c r="K92" i="3"/>
  <c r="J41" i="3"/>
  <c r="K76" i="3"/>
  <c r="G51" i="3"/>
  <c r="G40" i="3" s="1"/>
  <c r="G39" i="3" s="1"/>
  <c r="L97" i="3"/>
  <c r="K97" i="3"/>
  <c r="K96" i="3"/>
  <c r="L84" i="3"/>
  <c r="K84" i="3"/>
  <c r="K98" i="3"/>
  <c r="K85" i="3"/>
  <c r="J11" i="3"/>
  <c r="J10" i="3" s="1"/>
  <c r="H10" i="3"/>
  <c r="K32" i="3"/>
  <c r="K34" i="3"/>
  <c r="K33" i="3"/>
  <c r="I10" i="3"/>
  <c r="J311" i="7" l="1"/>
  <c r="I310" i="7"/>
  <c r="F310" i="7"/>
  <c r="J358" i="7"/>
  <c r="I357" i="7"/>
  <c r="F356" i="7"/>
  <c r="J83" i="7"/>
  <c r="I82" i="7"/>
  <c r="I194" i="7"/>
  <c r="J281" i="7"/>
  <c r="J321" i="7"/>
  <c r="H9" i="7"/>
  <c r="I265" i="7"/>
  <c r="J265" i="7" s="1"/>
  <c r="F140" i="7"/>
  <c r="F139" i="7" s="1"/>
  <c r="K51" i="3"/>
  <c r="L51" i="3"/>
  <c r="L41" i="3"/>
  <c r="K41" i="3"/>
  <c r="J148" i="7"/>
  <c r="J267" i="7"/>
  <c r="G140" i="7"/>
  <c r="G139" i="7" s="1"/>
  <c r="J279" i="7"/>
  <c r="F195" i="7"/>
  <c r="F194" i="7" s="1"/>
  <c r="J140" i="7"/>
  <c r="I120" i="7"/>
  <c r="I119" i="7" s="1"/>
  <c r="F10" i="7"/>
  <c r="I98" i="7"/>
  <c r="G192" i="7"/>
  <c r="F120" i="7"/>
  <c r="F119" i="7" s="1"/>
  <c r="F118" i="7" s="1"/>
  <c r="I139" i="7"/>
  <c r="J139" i="7" s="1"/>
  <c r="F217" i="7"/>
  <c r="F216" i="7" s="1"/>
  <c r="G9" i="7"/>
  <c r="F309" i="7"/>
  <c r="I12" i="7"/>
  <c r="J12" i="7" s="1"/>
  <c r="J84" i="7"/>
  <c r="I217" i="7"/>
  <c r="I216" i="7" s="1"/>
  <c r="J310" i="7"/>
  <c r="H192" i="7"/>
  <c r="J70" i="7"/>
  <c r="J357" i="7"/>
  <c r="I77" i="7"/>
  <c r="I63" i="7"/>
  <c r="J37" i="7"/>
  <c r="I36" i="7"/>
  <c r="J36" i="7" s="1"/>
  <c r="J364" i="7"/>
  <c r="I363" i="7"/>
  <c r="J363" i="7" s="1"/>
  <c r="I372" i="7"/>
  <c r="J51" i="7"/>
  <c r="I50" i="7"/>
  <c r="J50" i="7" s="1"/>
  <c r="H24" i="8"/>
  <c r="G24" i="8"/>
  <c r="G6" i="8"/>
  <c r="H6" i="8"/>
  <c r="J40" i="3"/>
  <c r="J195" i="7" l="1"/>
  <c r="I97" i="7"/>
  <c r="J97" i="7" s="1"/>
  <c r="J98" i="7"/>
  <c r="I118" i="7"/>
  <c r="J194" i="7"/>
  <c r="H8" i="7"/>
  <c r="G8" i="7"/>
  <c r="J120" i="7"/>
  <c r="F9" i="7"/>
  <c r="J280" i="7"/>
  <c r="F193" i="7"/>
  <c r="F192" i="7" s="1"/>
  <c r="I11" i="7"/>
  <c r="J217" i="7"/>
  <c r="I309" i="7"/>
  <c r="I193" i="7" s="1"/>
  <c r="I76" i="7"/>
  <c r="I96" i="7"/>
  <c r="J96" i="7" s="1"/>
  <c r="I356" i="7"/>
  <c r="J356" i="7" s="1"/>
  <c r="J69" i="7"/>
  <c r="I68" i="7"/>
  <c r="J216" i="7"/>
  <c r="J82" i="7"/>
  <c r="J119" i="7"/>
  <c r="J118" i="7"/>
  <c r="L40" i="3"/>
  <c r="K40" i="3"/>
  <c r="J39" i="3"/>
  <c r="I192" i="7" l="1"/>
  <c r="F8" i="7"/>
  <c r="J11" i="7"/>
  <c r="I10" i="7"/>
  <c r="I9" i="7" s="1"/>
  <c r="J309" i="7"/>
  <c r="J68" i="7"/>
  <c r="J193" i="7"/>
  <c r="J10" i="7"/>
  <c r="L39" i="3"/>
  <c r="K39" i="3"/>
  <c r="J192" i="7" l="1"/>
  <c r="J9" i="7"/>
  <c r="I8" i="7" l="1"/>
  <c r="J8" i="7" s="1"/>
  <c r="G22" i="1" l="1"/>
  <c r="H12" i="1"/>
  <c r="I12" i="1"/>
  <c r="J12" i="1"/>
  <c r="G12" i="1"/>
  <c r="H9" i="1"/>
  <c r="H15" i="1" s="1"/>
  <c r="I9" i="1"/>
  <c r="I15" i="1" s="1"/>
  <c r="J9" i="1"/>
  <c r="G9" i="1"/>
  <c r="K12" i="1" l="1"/>
  <c r="L12" i="1"/>
  <c r="K9" i="1"/>
  <c r="J15" i="1"/>
  <c r="J24" i="1" s="1"/>
  <c r="K24" i="1" s="1"/>
  <c r="L9" i="1"/>
  <c r="G15" i="1"/>
</calcChain>
</file>

<file path=xl/sharedStrings.xml><?xml version="1.0" encoding="utf-8"?>
<sst xmlns="http://schemas.openxmlformats.org/spreadsheetml/2006/main" count="677" uniqueCount="259">
  <si>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</si>
  <si>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</si>
  <si>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</si>
  <si>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</si>
  <si>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</si>
  <si>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</si>
  <si>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</si>
  <si>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</si>
  <si>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</si>
  <si>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</si>
  <si>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</si>
  <si>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</si>
  <si>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</si>
  <si>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</si>
  <si>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</si>
  <si>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</si>
  <si>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</si>
  <si>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</si>
  <si>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</si>
  <si>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</si>
  <si>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</si>
  <si>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</si>
  <si>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</si>
  <si>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</si>
  <si>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</si>
  <si>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</si>
  <si>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</si>
  <si>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</si>
  <si>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</si>
  <si>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</si>
  <si>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</si>
  <si>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</si>
  <si>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</si>
  <si>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</si>
  <si>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</si>
  <si>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</si>
  <si>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</si>
  <si>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</si>
  <si>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</si>
  <si>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</si>
  <si>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</si>
  <si>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</si>
  <si>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</si>
  <si>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</si>
  <si>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</si>
  <si>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</si>
  <si>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</si>
  <si>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</si>
  <si>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</si>
  <si>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</si>
  <si>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</si>
  <si>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</si>
  <si>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</si>
  <si>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</si>
  <si>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</si>
  <si>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</si>
  <si>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</si>
  <si>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</si>
  <si>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</si>
  <si>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</si>
  <si>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</si>
  <si>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</si>
  <si>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 xml:space="preserve">IZVRŠENJE 2024.
</t>
  </si>
  <si>
    <t>IZVORNI PLAN 2025.</t>
  </si>
  <si>
    <t>REBALANS 2025.</t>
  </si>
  <si>
    <t xml:space="preserve">IZVRŠENJE 2025.
</t>
  </si>
  <si>
    <t xml:space="preserve"> </t>
  </si>
  <si>
    <t>Tekuće pomoći proračuna koji nije nadležan</t>
  </si>
  <si>
    <t>Kapitalne pomoći proračuna koji nije nadležan</t>
  </si>
  <si>
    <t>Prihodi od imovine</t>
  </si>
  <si>
    <t>Kamate na oročena sredstva</t>
  </si>
  <si>
    <t>Prihodi za posebne namjene</t>
  </si>
  <si>
    <t>Tekuće donacije</t>
  </si>
  <si>
    <t>Prihodi iz nadležnog proračuna za financiranje rashoda poslovanja</t>
  </si>
  <si>
    <t>Prihodi po posebnim propisima</t>
  </si>
  <si>
    <t>Prihodi od upravnih I administrativnih pristojbi</t>
  </si>
  <si>
    <t>Prihodi od financijske imovine</t>
  </si>
  <si>
    <t>Ostali prihodi</t>
  </si>
  <si>
    <t>Prihodi koje pror.korisnik ostvaruje na tržištu</t>
  </si>
  <si>
    <t>Prihodi od pruženih usluga</t>
  </si>
  <si>
    <t>Donacije pravnih I fiz. Osoba</t>
  </si>
  <si>
    <t>Pomoći temeljem prijenosa Eu sredstava</t>
  </si>
  <si>
    <t>Tekuće pomoći temeljem prijenosa Eu sredstava</t>
  </si>
  <si>
    <t>Plaće za prekovremeni rad</t>
  </si>
  <si>
    <t>Plaća za smjenski rad</t>
  </si>
  <si>
    <t>Ostali rashodi za zaposlene</t>
  </si>
  <si>
    <t>Doprinosi na plaće</t>
  </si>
  <si>
    <t>Doprinosi za zdravstveno osiguranje</t>
  </si>
  <si>
    <t>Doprinosi za zdr.o osiguranje ozljeda na radu</t>
  </si>
  <si>
    <t>Naknada za prijevoz</t>
  </si>
  <si>
    <t>Stručno usavršavanje zaposlenika</t>
  </si>
  <si>
    <t>Ostale naknade zaposlenima</t>
  </si>
  <si>
    <t>Rashodi za materijal i energiju</t>
  </si>
  <si>
    <t>Uredski materijal i ostali materijal</t>
  </si>
  <si>
    <t>Materijal i sirovine</t>
  </si>
  <si>
    <t>Energija</t>
  </si>
  <si>
    <t>Materijal i dijelovi za tekuće i investicije</t>
  </si>
  <si>
    <t>Sitni inventar i auto gume</t>
  </si>
  <si>
    <t>Službena I radna odjeća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</si>
  <si>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</si>
  <si>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</si>
  <si>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</si>
  <si>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</si>
  <si>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</si>
  <si>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</si>
  <si>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</si>
  <si>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</si>
  <si>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</si>
  <si>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</si>
  <si>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</si>
  <si>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Naknade za rad predstavničkih i izvršnih tijela</t>
  </si>
  <si>
    <t>Premije osiguranja</t>
  </si>
  <si>
    <t>Reprezentacija</t>
  </si>
  <si>
    <t>Članarine</t>
  </si>
  <si>
    <t>Naknade i pristojbe</t>
  </si>
  <si>
    <t>Troškovi sudskih postupaka</t>
  </si>
  <si>
    <t>Ostali nespomenuti rashodi</t>
  </si>
  <si>
    <t>Financijski rashodi</t>
  </si>
  <si>
    <t>Bankarske usluge platnog prometa</t>
  </si>
  <si>
    <t>Negativne tečajne razlike</t>
  </si>
  <si>
    <t>Zatezne kamate</t>
  </si>
  <si>
    <t>Naknade građanima i kućanstvima</t>
  </si>
  <si>
    <t>Ostale naknade građanima</t>
  </si>
  <si>
    <t>Tekuće donacije u naravi</t>
  </si>
  <si>
    <t>Postrojenja i oprema</t>
  </si>
  <si>
    <t>Uredska oprema i namještaj</t>
  </si>
  <si>
    <t>Oprema za održavanje i zaštitu</t>
  </si>
  <si>
    <t>Glazbena i sportska oprema</t>
  </si>
  <si>
    <t>Knjige, umjetnička djela i ostalo</t>
  </si>
  <si>
    <t>Knjige</t>
  </si>
  <si>
    <t>Izdaci za financijsku imovinu I otplate zajmova</t>
  </si>
  <si>
    <t>Izdaci za dane zajmove i depozite</t>
  </si>
  <si>
    <t>Izdaci za depozite I jamčevne pologe</t>
  </si>
  <si>
    <t>Izdaci za depozite u kreditnim i ostalim financijskim institucijama - tuzemni</t>
  </si>
  <si>
    <t>32 Vlastiti prihodi</t>
  </si>
  <si>
    <t>4 Prihodi za posebne namjene</t>
  </si>
  <si>
    <t>4.8 Prihodi za posebne namjene</t>
  </si>
  <si>
    <t>44 Prihod za posebne namjene-Decentralizacija</t>
  </si>
  <si>
    <t>5 Pomoći</t>
  </si>
  <si>
    <t>5.4. Pomoć proračunskim korisnicima SDŽ</t>
  </si>
  <si>
    <t>5.5 Pomoći Eu</t>
  </si>
  <si>
    <t>6 Donacije</t>
  </si>
  <si>
    <t>6.2. Donacije proračunski korisnicima SDŽ</t>
  </si>
  <si>
    <t>7. Prihodi od prodaje</t>
  </si>
  <si>
    <t>7.2. Prihod od prodaje imovine</t>
  </si>
  <si>
    <t>112 Opći Prihodi I primici preneseni</t>
  </si>
  <si>
    <t>48 Prihodi za posebne namjene</t>
  </si>
  <si>
    <t>44.Prihod za posebne namjene-Decentralizacija</t>
  </si>
  <si>
    <t>54 Pomoći PK</t>
  </si>
  <si>
    <t>55 Pomoći Eu</t>
  </si>
  <si>
    <t>62 Donacije proračunski korisnicima SDŽ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</si>
  <si>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</si>
  <si>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</si>
  <si>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</si>
  <si>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</si>
  <si>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</si>
  <si>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</si>
  <si>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</si>
  <si>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</si>
  <si>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</si>
  <si>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Izdaci za dane zajmove I depozite</t>
  </si>
  <si>
    <t>Izdaci za jamčevne pologe</t>
  </si>
  <si>
    <t xml:space="preserve">RKP broj: </t>
  </si>
  <si>
    <t>Glazbena škola Josipa Hatzea</t>
  </si>
  <si>
    <t>Program 4001</t>
  </si>
  <si>
    <t>Razvoj odgojno obrazovnog sustava</t>
  </si>
  <si>
    <t>Aktivnost A400103</t>
  </si>
  <si>
    <t>Natjecanja, manifestacije i ostalo</t>
  </si>
  <si>
    <t>Izvor financiranja 4.8.</t>
  </si>
  <si>
    <t>Prihod za posebne namjene proračunskog korisnika</t>
  </si>
  <si>
    <t>Naknade troškova službenog puta osobama izvan radnog odnosa</t>
  </si>
  <si>
    <t>Ostali nespomenuti rashodi poslovanja</t>
  </si>
  <si>
    <t>Ostali financijski rashodi</t>
  </si>
  <si>
    <t>Bankarske usluge i usluge platnog prometa</t>
  </si>
  <si>
    <t>Ostali rashodi</t>
  </si>
  <si>
    <t>Izvor financiranja 6.2.</t>
  </si>
  <si>
    <t>Pomoći</t>
  </si>
  <si>
    <t>Naknada troškova zaposlenima</t>
  </si>
  <si>
    <t>Naknada troškova osobama izvan rad.odnosa</t>
  </si>
  <si>
    <t>Izvor financiranja 5.4.</t>
  </si>
  <si>
    <t>Donacije</t>
  </si>
  <si>
    <t>Naknade građanima</t>
  </si>
  <si>
    <t>Izvor financiranja 1.1.</t>
  </si>
  <si>
    <t>Opći prihodi i primici</t>
  </si>
  <si>
    <t>Izvor financiranja 1.1.2.</t>
  </si>
  <si>
    <t>Opći prihodi i primici preneseni</t>
  </si>
  <si>
    <t>Ostali neposmenuti rashodi poslovanja</t>
  </si>
  <si>
    <t>Naknade predstavničkim I izvršnim tijelima</t>
  </si>
  <si>
    <t>Aktivnost A400104</t>
  </si>
  <si>
    <t>e-Škole</t>
  </si>
  <si>
    <t>Aktivnost A400105</t>
  </si>
  <si>
    <t>Nagrade učenicima</t>
  </si>
  <si>
    <t>Aktivnost T100111</t>
  </si>
  <si>
    <t>Opskrba školskih ustanova hig.potrepštinama za učenice</t>
  </si>
  <si>
    <t>Izvor financiranja 3.2.</t>
  </si>
  <si>
    <t>Vlastiti prihodi</t>
  </si>
  <si>
    <t>Aktivnost T400164</t>
  </si>
  <si>
    <t>Naknade troškova zaposelnima</t>
  </si>
  <si>
    <t>Materijali i dijelovi za tek.održavanje</t>
  </si>
  <si>
    <t>Aktivnost T400140</t>
  </si>
  <si>
    <t>Erasmus+ 2021.-2027.</t>
  </si>
  <si>
    <t>Izvor financiranja 5.5.</t>
  </si>
  <si>
    <t>Pomoći EU</t>
  </si>
  <si>
    <t>Doprinosi za obvezno zdravstveno osiguranje</t>
  </si>
  <si>
    <t>Stručno usavršavanje</t>
  </si>
  <si>
    <t>Program 4040</t>
  </si>
  <si>
    <t>Srednjoškolsko obrazovanje</t>
  </si>
  <si>
    <t>Aktivnost A404001</t>
  </si>
  <si>
    <t>Rashodi djelatnosti</t>
  </si>
  <si>
    <t>Usluge ažuriranje računalnih baza</t>
  </si>
  <si>
    <t>Izdaci za jamčene pologe</t>
  </si>
  <si>
    <t>Plaće za prekovremen rad</t>
  </si>
  <si>
    <t>Plaća za posebne uvjete rada</t>
  </si>
  <si>
    <t>Naknada troškova zaposlenih</t>
  </si>
  <si>
    <t>Uredski materijal i ostali materijalni rashodi</t>
  </si>
  <si>
    <t>Materijal i dijelovi za tekuće i investicijsko održavanje</t>
  </si>
  <si>
    <t>Službena, radna I zaštitna odjeća</t>
  </si>
  <si>
    <t>Usluge tekućeg I investicijskog održavanja</t>
  </si>
  <si>
    <t>Zdravstvene i veterinarske usluge</t>
  </si>
  <si>
    <t>Usluga banaka</t>
  </si>
  <si>
    <t>Izvor financiranja 4.8.2</t>
  </si>
  <si>
    <t>Prihod za posebne namjene proračunskog korisnika- preneseni</t>
  </si>
  <si>
    <t>Izvor financiranja 4.4.1</t>
  </si>
  <si>
    <t>Decentralizacija</t>
  </si>
  <si>
    <t>Nakanada za prijevoz, za rad na teren</t>
  </si>
  <si>
    <t>Pomoć proračunskim korisnicima SDŽ</t>
  </si>
  <si>
    <t>Prekovremeni rad</t>
  </si>
  <si>
    <t>Plaće za posebne uvjete rada</t>
  </si>
  <si>
    <t>Doprinosi za obv osiguranje u sl.nezaposl</t>
  </si>
  <si>
    <t>Rashod za materijal i energiju</t>
  </si>
  <si>
    <t>Aktivnost A403002</t>
  </si>
  <si>
    <t>Izgradnja i uređenje objekata te nabava i održavanje opreme</t>
  </si>
  <si>
    <t>Rashodi za nabavu proizvedene dugotrajne imovine</t>
  </si>
  <si>
    <t>Glazbeni instrumenti i oprema</t>
  </si>
  <si>
    <t>Knjige, umjetnička djela i ostale</t>
  </si>
  <si>
    <t>Prihod za posebne namjene proračunskog korisnika-prenesena sredstva</t>
  </si>
  <si>
    <t>Oprema za grijanje I ventilaciju</t>
  </si>
  <si>
    <t>Izvor financiranja 7.2.</t>
  </si>
  <si>
    <t>Prihodi od prodaje nefinacijske imovine</t>
  </si>
  <si>
    <t>Pomoći EU prenesene</t>
  </si>
  <si>
    <t>Izvor financiranja 5.5.2</t>
  </si>
  <si>
    <t>Program poticanja razvoja publike u kulturi u COOL-TURA 3/4</t>
  </si>
  <si>
    <t>Izvor financiranja 5.4.2.</t>
  </si>
  <si>
    <t>Pomoć proračunskim korisnicima prenesena</t>
  </si>
  <si>
    <t>REBALANS II 2025.</t>
  </si>
  <si>
    <t>Tekuće donacije u novcu</t>
  </si>
  <si>
    <t>5.1. Pomoći</t>
  </si>
  <si>
    <t>Aktivnosti A400118</t>
  </si>
  <si>
    <t>Nabava udžbenika i drugih obrazovnih materijala</t>
  </si>
  <si>
    <t>Aktivnost T400171</t>
  </si>
  <si>
    <t>"Upoznajmo gudačku obitelj"</t>
  </si>
  <si>
    <t>Opremanje srednjoškolskih knjižnica lektirom i stručnom literaturom</t>
  </si>
  <si>
    <t>Rashodi za donacije, kazne, nakande štete</t>
  </si>
  <si>
    <t>Naknade građanima I kućanstvima u novcu</t>
  </si>
  <si>
    <t>Ostale naknade građanima i kućanstvima</t>
  </si>
  <si>
    <t>Aktivnost K110291</t>
  </si>
  <si>
    <t>Izdaci za depozite i jamčevne pologe</t>
  </si>
  <si>
    <t>Rashodi za donacije, kazne, nakande šteta</t>
  </si>
  <si>
    <t>IZVJEŠTAJ O GODIŠNJEM IZVRŠENJU  FINANCIJSKOG PLANA GLAZBENE ŠKOLE JOSIPA HATZEA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</si>
</sst>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scheme val="minor"/>
    </font>
    <font>
      <i/>
      <sz val="10"/>
      <color indexed="8"/>
      <name val="Arial"/>
      <family val="2"/>
    </font>
    <font>
      <sz val="9"/>
      <color rgb="FF000000"/>
      <name val="Arial"/>
      <family val="2"/>
      <charset val="238"/>
    </font>
    <font>
      <i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4" fillId="0" borderId="0"/>
  </cellStyleXfs>
  <cellXfs count="222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6" fillId="3" borderId="3" xfId="0" quotePrefix="1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9" fontId="6" fillId="0" borderId="3" xfId="0" applyNumberFormat="1" applyFont="1" applyBorder="1" applyAlignment="1">
      <alignment horizontal="right"/>
    </xf>
    <xf numFmtId="9" fontId="6" fillId="3" borderId="3" xfId="0" applyNumberFormat="1" applyFont="1" applyFill="1" applyBorder="1" applyAlignment="1">
      <alignment horizontal="right"/>
    </xf>
    <xf numFmtId="2" fontId="0" fillId="5" borderId="3" xfId="0" applyNumberFormat="1" applyFill="1" applyBorder="1"/>
    <xf numFmtId="2" fontId="0" fillId="0" borderId="3" xfId="0" applyNumberFormat="1" applyBorder="1"/>
    <xf numFmtId="4" fontId="0" fillId="0" borderId="3" xfId="0" applyNumberFormat="1" applyBorder="1"/>
    <xf numFmtId="0" fontId="9" fillId="0" borderId="3" xfId="0" quotePrefix="1" applyFont="1" applyFill="1" applyBorder="1" applyAlignment="1">
      <alignment horizontal="left" vertical="center"/>
    </xf>
    <xf numFmtId="0" fontId="10" fillId="0" borderId="3" xfId="0" quotePrefix="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4" fontId="0" fillId="0" borderId="3" xfId="0" applyNumberFormat="1" applyFill="1" applyBorder="1"/>
    <xf numFmtId="4" fontId="3" fillId="2" borderId="3" xfId="0" applyNumberFormat="1" applyFont="1" applyFill="1" applyBorder="1" applyAlignment="1">
      <alignment horizontal="right"/>
    </xf>
    <xf numFmtId="2" fontId="0" fillId="0" borderId="3" xfId="0" applyNumberFormat="1" applyFill="1" applyBorder="1"/>
    <xf numFmtId="0" fontId="11" fillId="6" borderId="3" xfId="0" applyNumberFormat="1" applyFont="1" applyFill="1" applyBorder="1" applyAlignment="1" applyProtection="1">
      <alignment horizontal="left" vertical="center" wrapText="1"/>
    </xf>
    <xf numFmtId="4" fontId="3" fillId="6" borderId="3" xfId="0" applyNumberFormat="1" applyFont="1" applyFill="1" applyBorder="1" applyAlignment="1">
      <alignment horizontal="right"/>
    </xf>
    <xf numFmtId="4" fontId="0" fillId="6" borderId="3" xfId="0" applyNumberFormat="1" applyFill="1" applyBorder="1"/>
    <xf numFmtId="10" fontId="0" fillId="6" borderId="3" xfId="0" applyNumberFormat="1" applyFill="1" applyBorder="1"/>
    <xf numFmtId="0" fontId="11" fillId="7" borderId="3" xfId="0" applyNumberFormat="1" applyFont="1" applyFill="1" applyBorder="1" applyAlignment="1" applyProtection="1">
      <alignment horizontal="left" vertical="center" wrapText="1"/>
    </xf>
    <xf numFmtId="0" fontId="11" fillId="8" borderId="3" xfId="0" applyNumberFormat="1" applyFont="1" applyFill="1" applyBorder="1" applyAlignment="1" applyProtection="1">
      <alignment horizontal="left" vertical="center" wrapText="1"/>
    </xf>
    <xf numFmtId="4" fontId="0" fillId="8" borderId="3" xfId="0" applyNumberFormat="1" applyFill="1" applyBorder="1"/>
    <xf numFmtId="10" fontId="0" fillId="8" borderId="3" xfId="0" applyNumberFormat="1" applyFill="1" applyBorder="1"/>
    <xf numFmtId="4" fontId="3" fillId="8" borderId="3" xfId="0" applyNumberFormat="1" applyFont="1" applyFill="1" applyBorder="1" applyAlignment="1">
      <alignment horizontal="right"/>
    </xf>
    <xf numFmtId="0" fontId="9" fillId="4" borderId="3" xfId="0" applyNumberFormat="1" applyFont="1" applyFill="1" applyBorder="1" applyAlignment="1" applyProtection="1">
      <alignment horizontal="left" vertical="center" wrapText="1"/>
    </xf>
    <xf numFmtId="4" fontId="0" fillId="4" borderId="3" xfId="0" applyNumberFormat="1" applyFont="1" applyFill="1" applyBorder="1"/>
    <xf numFmtId="0" fontId="9" fillId="4" borderId="3" xfId="0" quotePrefix="1" applyFont="1" applyFill="1" applyBorder="1" applyAlignment="1">
      <alignment horizontal="left" vertical="center"/>
    </xf>
    <xf numFmtId="0" fontId="10" fillId="4" borderId="3" xfId="0" quotePrefix="1" applyFont="1" applyFill="1" applyBorder="1" applyAlignment="1">
      <alignment horizontal="left" vertical="center"/>
    </xf>
    <xf numFmtId="4" fontId="0" fillId="4" borderId="3" xfId="0" applyNumberFormat="1" applyFill="1" applyBorder="1"/>
    <xf numFmtId="0" fontId="10" fillId="7" borderId="3" xfId="0" quotePrefix="1" applyFont="1" applyFill="1" applyBorder="1" applyAlignment="1">
      <alignment horizontal="left" vertical="center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4" fontId="21" fillId="4" borderId="3" xfId="0" applyNumberFormat="1" applyFont="1" applyFill="1" applyBorder="1"/>
    <xf numFmtId="0" fontId="11" fillId="4" borderId="3" xfId="0" quotePrefix="1" applyFont="1" applyFill="1" applyBorder="1" applyAlignment="1">
      <alignment horizontal="left" vertical="center"/>
    </xf>
    <xf numFmtId="0" fontId="9" fillId="4" borderId="3" xfId="0" quotePrefix="1" applyFont="1" applyFill="1" applyBorder="1" applyAlignment="1">
      <alignment horizontal="left" vertical="center" wrapText="1"/>
    </xf>
    <xf numFmtId="0" fontId="11" fillId="8" borderId="3" xfId="0" quotePrefix="1" applyFont="1" applyFill="1" applyBorder="1" applyAlignment="1">
      <alignment horizontal="left" vertical="center"/>
    </xf>
    <xf numFmtId="0" fontId="16" fillId="8" borderId="3" xfId="0" quotePrefix="1" applyFont="1" applyFill="1" applyBorder="1" applyAlignment="1">
      <alignment horizontal="left" vertical="center"/>
    </xf>
    <xf numFmtId="4" fontId="1" fillId="8" borderId="3" xfId="0" applyNumberFormat="1" applyFont="1" applyFill="1" applyBorder="1"/>
    <xf numFmtId="0" fontId="0" fillId="0" borderId="0" xfId="0" applyFill="1"/>
    <xf numFmtId="2" fontId="0" fillId="8" borderId="3" xfId="0" applyNumberFormat="1" applyFill="1" applyBorder="1"/>
    <xf numFmtId="0" fontId="11" fillId="8" borderId="3" xfId="0" applyFont="1" applyFill="1" applyBorder="1" applyAlignment="1">
      <alignment horizontal="left" vertical="center"/>
    </xf>
    <xf numFmtId="0" fontId="11" fillId="8" borderId="3" xfId="0" applyNumberFormat="1" applyFont="1" applyFill="1" applyBorder="1" applyAlignment="1" applyProtection="1">
      <alignment horizontal="left" vertical="center"/>
    </xf>
    <xf numFmtId="0" fontId="22" fillId="8" borderId="3" xfId="0" applyNumberFormat="1" applyFont="1" applyFill="1" applyBorder="1" applyAlignment="1" applyProtection="1">
      <alignment vertical="center" wrapText="1"/>
    </xf>
    <xf numFmtId="0" fontId="11" fillId="8" borderId="3" xfId="0" applyNumberFormat="1" applyFont="1" applyFill="1" applyBorder="1" applyAlignment="1" applyProtection="1">
      <alignment vertical="center" wrapText="1"/>
    </xf>
    <xf numFmtId="2" fontId="0" fillId="4" borderId="3" xfId="0" applyNumberFormat="1" applyFill="1" applyBorder="1"/>
    <xf numFmtId="2" fontId="0" fillId="6" borderId="3" xfId="0" applyNumberFormat="1" applyFill="1" applyBorder="1"/>
    <xf numFmtId="0" fontId="23" fillId="4" borderId="3" xfId="0" applyNumberFormat="1" applyFont="1" applyFill="1" applyBorder="1" applyAlignment="1" applyProtection="1">
      <alignment vertical="center" wrapText="1"/>
    </xf>
    <xf numFmtId="2" fontId="6" fillId="3" borderId="3" xfId="0" applyNumberFormat="1" applyFont="1" applyFill="1" applyBorder="1" applyAlignment="1">
      <alignment horizontal="right"/>
    </xf>
    <xf numFmtId="2" fontId="6" fillId="0" borderId="3" xfId="0" applyNumberFormat="1" applyFont="1" applyFill="1" applyBorder="1" applyAlignment="1">
      <alignment horizontal="right"/>
    </xf>
    <xf numFmtId="0" fontId="11" fillId="9" borderId="3" xfId="0" applyNumberFormat="1" applyFont="1" applyFill="1" applyBorder="1" applyAlignment="1" applyProtection="1">
      <alignment horizontal="left" vertical="center" wrapText="1"/>
    </xf>
    <xf numFmtId="4" fontId="1" fillId="9" borderId="3" xfId="0" applyNumberFormat="1" applyFont="1" applyFill="1" applyBorder="1"/>
    <xf numFmtId="2" fontId="24" fillId="9" borderId="3" xfId="0" applyNumberFormat="1" applyFont="1" applyFill="1" applyBorder="1"/>
    <xf numFmtId="2" fontId="24" fillId="0" borderId="3" xfId="0" applyNumberFormat="1" applyFont="1" applyBorder="1"/>
    <xf numFmtId="4" fontId="0" fillId="9" borderId="3" xfId="0" applyNumberFormat="1" applyFill="1" applyBorder="1"/>
    <xf numFmtId="4" fontId="24" fillId="9" borderId="3" xfId="0" applyNumberFormat="1" applyFont="1" applyFill="1" applyBorder="1"/>
    <xf numFmtId="4" fontId="24" fillId="0" borderId="3" xfId="0" applyNumberFormat="1" applyFont="1" applyBorder="1"/>
    <xf numFmtId="4" fontId="1" fillId="7" borderId="3" xfId="0" applyNumberFormat="1" applyFont="1" applyFill="1" applyBorder="1"/>
    <xf numFmtId="2" fontId="24" fillId="7" borderId="3" xfId="0" applyNumberFormat="1" applyFont="1" applyFill="1" applyBorder="1"/>
    <xf numFmtId="0" fontId="22" fillId="7" borderId="3" xfId="0" applyNumberFormat="1" applyFont="1" applyFill="1" applyBorder="1" applyAlignment="1" applyProtection="1">
      <alignment vertical="center" wrapText="1"/>
    </xf>
    <xf numFmtId="0" fontId="16" fillId="7" borderId="3" xfId="0" quotePrefix="1" applyFont="1" applyFill="1" applyBorder="1" applyAlignment="1">
      <alignment vertical="center" wrapText="1"/>
    </xf>
    <xf numFmtId="4" fontId="24" fillId="7" borderId="3" xfId="0" applyNumberFormat="1" applyFont="1" applyFill="1" applyBorder="1"/>
    <xf numFmtId="0" fontId="25" fillId="7" borderId="3" xfId="0" applyNumberFormat="1" applyFont="1" applyFill="1" applyBorder="1" applyAlignment="1" applyProtection="1">
      <alignment horizontal="left" vertical="center" wrapText="1" indent="1"/>
    </xf>
    <xf numFmtId="0" fontId="10" fillId="0" borderId="6" xfId="0" quotePrefix="1" applyFont="1" applyFill="1" applyBorder="1" applyAlignment="1">
      <alignment horizontal="left" vertical="center" wrapText="1" indent="1"/>
    </xf>
    <xf numFmtId="4" fontId="0" fillId="0" borderId="6" xfId="0" applyNumberFormat="1" applyFill="1" applyBorder="1"/>
    <xf numFmtId="2" fontId="24" fillId="0" borderId="6" xfId="0" applyNumberFormat="1" applyFont="1" applyFill="1" applyBorder="1"/>
    <xf numFmtId="0" fontId="10" fillId="0" borderId="5" xfId="0" quotePrefix="1" applyFont="1" applyFill="1" applyBorder="1" applyAlignment="1">
      <alignment horizontal="left" vertical="center" wrapText="1" indent="1"/>
    </xf>
    <xf numFmtId="4" fontId="0" fillId="0" borderId="5" xfId="0" applyNumberFormat="1" applyFill="1" applyBorder="1"/>
    <xf numFmtId="2" fontId="24" fillId="0" borderId="5" xfId="0" applyNumberFormat="1" applyFont="1" applyFill="1" applyBorder="1"/>
    <xf numFmtId="0" fontId="26" fillId="0" borderId="3" xfId="2" applyNumberFormat="1" applyFont="1" applyFill="1" applyBorder="1" applyAlignment="1" applyProtection="1">
      <alignment horizontal="left" vertical="center" wrapText="1"/>
    </xf>
    <xf numFmtId="0" fontId="27" fillId="0" borderId="3" xfId="2" applyNumberFormat="1" applyFont="1" applyFill="1" applyBorder="1" applyAlignment="1" applyProtection="1">
      <alignment horizontal="left" vertical="center" wrapText="1"/>
    </xf>
    <xf numFmtId="4" fontId="28" fillId="0" borderId="3" xfId="2" applyNumberFormat="1" applyFont="1" applyFill="1" applyBorder="1" applyAlignment="1" applyProtection="1">
      <alignment horizontal="right" wrapText="1"/>
    </xf>
    <xf numFmtId="4" fontId="21" fillId="0" borderId="3" xfId="0" applyNumberFormat="1" applyFont="1" applyBorder="1"/>
    <xf numFmtId="4" fontId="29" fillId="0" borderId="3" xfId="2" applyNumberFormat="1" applyFont="1" applyFill="1" applyBorder="1" applyAlignment="1" applyProtection="1">
      <alignment horizontal="right" vertical="center" wrapText="1"/>
    </xf>
    <xf numFmtId="4" fontId="27" fillId="0" borderId="3" xfId="2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 applyProtection="1">
      <alignment horizontal="right" wrapText="1"/>
    </xf>
    <xf numFmtId="0" fontId="3" fillId="3" borderId="4" xfId="0" applyNumberFormat="1" applyFont="1" applyFill="1" applyBorder="1" applyAlignment="1" applyProtection="1">
      <alignment horizontal="left" vertical="center" wrapText="1"/>
    </xf>
    <xf numFmtId="4" fontId="3" fillId="3" borderId="3" xfId="0" applyNumberFormat="1" applyFont="1" applyFill="1" applyBorder="1" applyAlignment="1">
      <alignment horizontal="right" vertical="center"/>
    </xf>
    <xf numFmtId="0" fontId="3" fillId="8" borderId="4" xfId="0" applyNumberFormat="1" applyFont="1" applyFill="1" applyBorder="1" applyAlignment="1" applyProtection="1">
      <alignment horizontal="left" vertical="center" wrapText="1"/>
    </xf>
    <xf numFmtId="4" fontId="3" fillId="8" borderId="3" xfId="0" applyNumberFormat="1" applyFont="1" applyFill="1" applyBorder="1" applyAlignment="1">
      <alignment horizontal="right" vertical="center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4" fontId="3" fillId="7" borderId="3" xfId="0" applyNumberFormat="1" applyFont="1" applyFill="1" applyBorder="1" applyAlignment="1">
      <alignment horizontal="right" vertical="center"/>
    </xf>
    <xf numFmtId="0" fontId="20" fillId="3" borderId="3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 vertical="center"/>
    </xf>
    <xf numFmtId="4" fontId="20" fillId="3" borderId="4" xfId="0" applyNumberFormat="1" applyFont="1" applyFill="1" applyBorder="1" applyAlignment="1">
      <alignment horizontal="right" vertical="center" wrapText="1"/>
    </xf>
    <xf numFmtId="0" fontId="30" fillId="2" borderId="1" xfId="0" applyNumberFormat="1" applyFont="1" applyFill="1" applyBorder="1" applyAlignment="1" applyProtection="1">
      <alignment horizontal="left" vertical="center" wrapText="1"/>
    </xf>
    <xf numFmtId="0" fontId="30" fillId="2" borderId="2" xfId="0" applyNumberFormat="1" applyFont="1" applyFill="1" applyBorder="1" applyAlignment="1" applyProtection="1">
      <alignment horizontal="left" vertical="center" wrapText="1"/>
    </xf>
    <xf numFmtId="0" fontId="30" fillId="2" borderId="4" xfId="0" applyNumberFormat="1" applyFont="1" applyFill="1" applyBorder="1" applyAlignment="1" applyProtection="1">
      <alignment horizontal="left" vertical="center" wrapText="1"/>
    </xf>
    <xf numFmtId="4" fontId="30" fillId="2" borderId="3" xfId="0" applyNumberFormat="1" applyFont="1" applyFill="1" applyBorder="1" applyAlignment="1">
      <alignment horizontal="right" vertical="center"/>
    </xf>
    <xf numFmtId="0" fontId="20" fillId="0" borderId="4" xfId="0" applyFont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4" fontId="3" fillId="3" borderId="4" xfId="0" applyNumberFormat="1" applyFont="1" applyFill="1" applyBorder="1" applyAlignment="1">
      <alignment horizontal="right" vertical="center"/>
    </xf>
    <xf numFmtId="0" fontId="31" fillId="3" borderId="3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2" fontId="24" fillId="0" borderId="3" xfId="0" applyNumberFormat="1" applyFont="1" applyFill="1" applyBorder="1"/>
    <xf numFmtId="0" fontId="32" fillId="0" borderId="3" xfId="0" applyNumberFormat="1" applyFont="1" applyFill="1" applyBorder="1" applyAlignment="1" applyProtection="1">
      <alignment vertical="center" wrapText="1"/>
    </xf>
    <xf numFmtId="4" fontId="24" fillId="0" borderId="3" xfId="0" applyNumberFormat="1" applyFont="1" applyFill="1" applyBorder="1"/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5" fillId="0" borderId="0" xfId="0" applyFont="1" applyFill="1"/>
    <xf numFmtId="0" fontId="0" fillId="0" borderId="0" xfId="0" applyFill="1" applyAlignment="1">
      <alignment horizontal="left" vertical="center"/>
    </xf>
    <xf numFmtId="0" fontId="23" fillId="0" borderId="3" xfId="0" quotePrefix="1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4" fillId="7" borderId="0" xfId="0" applyFont="1" applyFill="1" applyAlignment="1">
      <alignment wrapText="1"/>
    </xf>
    <xf numFmtId="0" fontId="23" fillId="2" borderId="3" xfId="0" quotePrefix="1" applyFont="1" applyFill="1" applyBorder="1" applyAlignment="1">
      <alignment horizontal="left" vertical="center"/>
    </xf>
    <xf numFmtId="0" fontId="23" fillId="4" borderId="3" xfId="0" quotePrefix="1" applyFont="1" applyFill="1" applyBorder="1" applyAlignment="1">
      <alignment horizontal="left" vertical="center"/>
    </xf>
    <xf numFmtId="0" fontId="32" fillId="7" borderId="3" xfId="0" quotePrefix="1" applyFont="1" applyFill="1" applyBorder="1" applyAlignment="1">
      <alignment horizontal="left" vertical="center"/>
    </xf>
    <xf numFmtId="4" fontId="21" fillId="7" borderId="3" xfId="0" applyNumberFormat="1" applyFont="1" applyFill="1" applyBorder="1"/>
    <xf numFmtId="2" fontId="21" fillId="7" borderId="3" xfId="0" applyNumberFormat="1" applyFont="1" applyFill="1" applyBorder="1"/>
    <xf numFmtId="0" fontId="21" fillId="0" borderId="0" xfId="0" applyFont="1"/>
    <xf numFmtId="0" fontId="21" fillId="0" borderId="0" xfId="0" applyFont="1" applyFill="1"/>
    <xf numFmtId="0" fontId="16" fillId="7" borderId="3" xfId="0" applyNumberFormat="1" applyFont="1" applyFill="1" applyBorder="1" applyAlignment="1" applyProtection="1">
      <alignment horizontal="left" vertical="center" wrapText="1"/>
    </xf>
    <xf numFmtId="0" fontId="10" fillId="7" borderId="3" xfId="0" applyNumberFormat="1" applyFont="1" applyFill="1" applyBorder="1" applyAlignment="1" applyProtection="1">
      <alignment horizontal="left" vertical="center" wrapText="1"/>
    </xf>
    <xf numFmtId="0" fontId="10" fillId="7" borderId="3" xfId="0" applyNumberFormat="1" applyFont="1" applyFill="1" applyBorder="1" applyAlignment="1" applyProtection="1">
      <alignment vertical="center" wrapText="1"/>
    </xf>
    <xf numFmtId="0" fontId="32" fillId="7" borderId="3" xfId="1" applyFont="1" applyFill="1" applyBorder="1" applyAlignment="1">
      <alignment horizontal="left" vertical="center" wrapText="1"/>
    </xf>
    <xf numFmtId="0" fontId="10" fillId="7" borderId="3" xfId="0" quotePrefix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8" fillId="2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1" xfId="0" quotePrefix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2" xfId="0" applyNumberFormat="1" applyFont="1" applyFill="1" applyBorder="1" applyAlignment="1" applyProtection="1">
      <alignment horizontal="left" vertical="center" wrapText="1"/>
    </xf>
    <xf numFmtId="0" fontId="3" fillId="3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/>
    </xf>
    <xf numFmtId="0" fontId="3" fillId="7" borderId="2" xfId="0" applyNumberFormat="1" applyFont="1" applyFill="1" applyBorder="1" applyAlignment="1" applyProtection="1">
      <alignment horizontal="left" vertical="center" wrapTex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3" fillId="8" borderId="1" xfId="0" applyNumberFormat="1" applyFont="1" applyFill="1" applyBorder="1" applyAlignment="1" applyProtection="1">
      <alignment horizontal="left" vertical="center" wrapText="1"/>
    </xf>
    <xf numFmtId="0" fontId="3" fillId="8" borderId="2" xfId="0" applyNumberFormat="1" applyFont="1" applyFill="1" applyBorder="1" applyAlignment="1" applyProtection="1">
      <alignment horizontal="left" vertical="center" wrapText="1"/>
    </xf>
    <xf numFmtId="0" fontId="3" fillId="8" borderId="4" xfId="0" applyNumberFormat="1" applyFont="1" applyFill="1" applyBorder="1" applyAlignment="1" applyProtection="1">
      <alignment horizontal="left" vertical="center" wrapText="1"/>
    </xf>
  </cellXfs>
  <cellStyles count="3">
    <cellStyle name="Normalno" xfId="0" builtinId="0"/>
    <cellStyle name="Normalno 2" xfId="2"/>
    <cellStyle name="Obično_List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3"/>
  <sheetViews>
    <sheetView tabSelected="1" workbookViewId="0">
      <selection activeCell="L17" sqref="L17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175" t="s">
        <v>258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2:12" ht="15.75" customHeight="1" x14ac:dyDescent="0.25">
      <c r="B2" s="175" t="s">
        <v>13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2:12" ht="6.75" customHeight="1" x14ac:dyDescent="0.25">
      <c r="B3" s="193"/>
      <c r="C3" s="193"/>
      <c r="D3" s="193"/>
      <c r="E3" s="34"/>
      <c r="F3" s="34"/>
      <c r="G3" s="34"/>
      <c r="H3" s="34"/>
      <c r="I3" s="34"/>
      <c r="J3" s="36"/>
      <c r="K3" s="36"/>
      <c r="L3" s="35"/>
    </row>
    <row r="4" spans="2:12" ht="18" customHeight="1" x14ac:dyDescent="0.25">
      <c r="B4" s="175" t="s">
        <v>48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2:12" ht="18" customHeight="1" x14ac:dyDescent="0.25">
      <c r="B5" s="37"/>
      <c r="C5" s="38"/>
      <c r="D5" s="38"/>
      <c r="E5" s="38"/>
      <c r="F5" s="38"/>
      <c r="G5" s="38"/>
      <c r="H5" s="38"/>
      <c r="I5" s="38"/>
      <c r="J5" s="38"/>
      <c r="K5" s="38"/>
      <c r="L5" s="35"/>
    </row>
    <row r="6" spans="2:12" x14ac:dyDescent="0.25">
      <c r="B6" s="186" t="s">
        <v>49</v>
      </c>
      <c r="C6" s="186"/>
      <c r="D6" s="186"/>
      <c r="E6" s="186"/>
      <c r="F6" s="186"/>
      <c r="G6" s="39"/>
      <c r="H6" s="39"/>
      <c r="I6" s="39"/>
      <c r="J6" s="39"/>
      <c r="K6" s="40"/>
      <c r="L6" s="35"/>
    </row>
    <row r="7" spans="2:12" ht="25.5" x14ac:dyDescent="0.25">
      <c r="B7" s="187" t="s">
        <v>8</v>
      </c>
      <c r="C7" s="188"/>
      <c r="D7" s="188"/>
      <c r="E7" s="188"/>
      <c r="F7" s="189"/>
      <c r="G7" s="18" t="s">
        <v>62</v>
      </c>
      <c r="H7" s="1" t="s">
        <v>63</v>
      </c>
      <c r="I7" s="1" t="s">
        <v>64</v>
      </c>
      <c r="J7" s="18" t="s">
        <v>65</v>
      </c>
      <c r="K7" s="1" t="s">
        <v>15</v>
      </c>
      <c r="L7" s="1" t="s">
        <v>40</v>
      </c>
    </row>
    <row r="8" spans="2:12" s="21" customFormat="1" ht="11.25" x14ac:dyDescent="0.2">
      <c r="B8" s="180">
        <v>1</v>
      </c>
      <c r="C8" s="180"/>
      <c r="D8" s="180"/>
      <c r="E8" s="180"/>
      <c r="F8" s="181"/>
      <c r="G8" s="20">
        <v>2</v>
      </c>
      <c r="H8" s="19"/>
      <c r="I8" s="19">
        <v>4</v>
      </c>
      <c r="J8" s="19">
        <v>5</v>
      </c>
      <c r="K8" s="19" t="s">
        <v>17</v>
      </c>
      <c r="L8" s="19" t="s">
        <v>18</v>
      </c>
    </row>
    <row r="9" spans="2:12" x14ac:dyDescent="0.25">
      <c r="B9" s="182" t="s">
        <v>0</v>
      </c>
      <c r="C9" s="183"/>
      <c r="D9" s="183"/>
      <c r="E9" s="183"/>
      <c r="F9" s="184"/>
      <c r="G9" s="53">
        <f>SUM(G10:G11)</f>
        <v>3970913.3</v>
      </c>
      <c r="H9" s="53">
        <f t="shared" ref="H9:J9" si="0">SUM(H10:H11)</f>
        <v>4102865.25</v>
      </c>
      <c r="I9" s="53">
        <f t="shared" si="0"/>
        <v>4737384.8</v>
      </c>
      <c r="J9" s="53">
        <f t="shared" si="0"/>
        <v>4425657.9800000004</v>
      </c>
      <c r="K9" s="96">
        <f t="shared" ref="K9:K14" si="1">J9/G9*100</f>
        <v>111.4518914326334</v>
      </c>
      <c r="L9" s="96">
        <f>J9/I9*100</f>
        <v>93.419854346642921</v>
      </c>
    </row>
    <row r="10" spans="2:12" x14ac:dyDescent="0.25">
      <c r="B10" s="185" t="s">
        <v>41</v>
      </c>
      <c r="C10" s="177"/>
      <c r="D10" s="177"/>
      <c r="E10" s="177"/>
      <c r="F10" s="179"/>
      <c r="G10" s="51">
        <v>3970375.75</v>
      </c>
      <c r="H10" s="51">
        <v>4102865.25</v>
      </c>
      <c r="I10" s="51">
        <v>4737384.8</v>
      </c>
      <c r="J10" s="51">
        <v>4425657.9800000004</v>
      </c>
      <c r="K10" s="97">
        <f t="shared" si="1"/>
        <v>111.4669809274349</v>
      </c>
      <c r="L10" s="97">
        <f>J10/I10*100</f>
        <v>93.419854346642921</v>
      </c>
    </row>
    <row r="11" spans="2:12" x14ac:dyDescent="0.25">
      <c r="B11" s="190" t="s">
        <v>46</v>
      </c>
      <c r="C11" s="179"/>
      <c r="D11" s="179"/>
      <c r="E11" s="179"/>
      <c r="F11" s="179"/>
      <c r="G11" s="51">
        <v>537.54999999999995</v>
      </c>
      <c r="H11" s="51">
        <v>0</v>
      </c>
      <c r="I11" s="51">
        <v>0</v>
      </c>
      <c r="J11" s="51">
        <v>0</v>
      </c>
      <c r="K11" s="97">
        <f t="shared" si="1"/>
        <v>0</v>
      </c>
      <c r="L11" s="97">
        <v>0</v>
      </c>
    </row>
    <row r="12" spans="2:12" x14ac:dyDescent="0.25">
      <c r="B12" s="14" t="s">
        <v>1</v>
      </c>
      <c r="C12" s="28"/>
      <c r="D12" s="28"/>
      <c r="E12" s="28"/>
      <c r="F12" s="28"/>
      <c r="G12" s="53">
        <f>SUM(G13:G14)</f>
        <v>3938076.06</v>
      </c>
      <c r="H12" s="53">
        <f t="shared" ref="H12:J12" si="2">SUM(H13:H14)</f>
        <v>4102865.25</v>
      </c>
      <c r="I12" s="53">
        <f t="shared" si="2"/>
        <v>4817274.2300000004</v>
      </c>
      <c r="J12" s="53">
        <f t="shared" si="2"/>
        <v>4722776.53</v>
      </c>
      <c r="K12" s="96">
        <f t="shared" si="1"/>
        <v>119.92598563472134</v>
      </c>
      <c r="L12" s="96">
        <f>J12/I12*100</f>
        <v>98.038357471710711</v>
      </c>
    </row>
    <row r="13" spans="2:12" x14ac:dyDescent="0.25">
      <c r="B13" s="176" t="s">
        <v>42</v>
      </c>
      <c r="C13" s="177"/>
      <c r="D13" s="177"/>
      <c r="E13" s="177"/>
      <c r="F13" s="177"/>
      <c r="G13" s="51">
        <v>3905107.41</v>
      </c>
      <c r="H13" s="51">
        <v>4102865.25</v>
      </c>
      <c r="I13" s="51">
        <v>4799274.2300000004</v>
      </c>
      <c r="J13" s="51">
        <v>4697696.8</v>
      </c>
      <c r="K13" s="97">
        <f t="shared" si="1"/>
        <v>120.29622509153978</v>
      </c>
      <c r="L13" s="97">
        <f>J13/I13*100</f>
        <v>97.883483519965466</v>
      </c>
    </row>
    <row r="14" spans="2:12" x14ac:dyDescent="0.25">
      <c r="B14" s="178" t="s">
        <v>43</v>
      </c>
      <c r="C14" s="179"/>
      <c r="D14" s="179"/>
      <c r="E14" s="179"/>
      <c r="F14" s="179"/>
      <c r="G14" s="52">
        <v>32968.65</v>
      </c>
      <c r="H14" s="52">
        <v>0</v>
      </c>
      <c r="I14" s="52">
        <v>18000</v>
      </c>
      <c r="J14" s="52">
        <v>25079.73</v>
      </c>
      <c r="K14" s="97">
        <f t="shared" si="1"/>
        <v>76.071449695392431</v>
      </c>
      <c r="L14" s="97">
        <f>J14/I14*100</f>
        <v>139.33183333333332</v>
      </c>
    </row>
    <row r="15" spans="2:12" x14ac:dyDescent="0.25">
      <c r="B15" s="192" t="s">
        <v>50</v>
      </c>
      <c r="C15" s="183"/>
      <c r="D15" s="183"/>
      <c r="E15" s="183"/>
      <c r="F15" s="183"/>
      <c r="G15" s="53">
        <f>G9-G12</f>
        <v>32837.239999999758</v>
      </c>
      <c r="H15" s="53">
        <f t="shared" ref="H15:J15" si="3">H9-H12</f>
        <v>0</v>
      </c>
      <c r="I15" s="53">
        <f t="shared" si="3"/>
        <v>-79889.430000000633</v>
      </c>
      <c r="J15" s="53">
        <f t="shared" si="3"/>
        <v>-297118.54999999981</v>
      </c>
      <c r="K15" s="96"/>
      <c r="L15" s="96"/>
    </row>
    <row r="16" spans="2:12" ht="18" x14ac:dyDescent="0.25">
      <c r="B16" s="34"/>
      <c r="C16" s="41"/>
      <c r="D16" s="41"/>
      <c r="E16" s="41"/>
      <c r="F16" s="41"/>
      <c r="G16" s="41"/>
      <c r="H16" s="41"/>
      <c r="I16" s="42"/>
      <c r="J16" s="42"/>
      <c r="K16" s="42"/>
      <c r="L16" s="42"/>
    </row>
    <row r="17" spans="1:43" ht="18" customHeight="1" x14ac:dyDescent="0.25">
      <c r="B17" s="186" t="s">
        <v>51</v>
      </c>
      <c r="C17" s="186"/>
      <c r="D17" s="186"/>
      <c r="E17" s="186"/>
      <c r="F17" s="186"/>
      <c r="G17" s="41"/>
      <c r="H17" s="41"/>
      <c r="I17" s="42"/>
      <c r="J17" s="42"/>
      <c r="K17" s="42"/>
      <c r="L17" s="42"/>
    </row>
    <row r="18" spans="1:43" ht="25.5" x14ac:dyDescent="0.25">
      <c r="B18" s="187" t="s">
        <v>8</v>
      </c>
      <c r="C18" s="188"/>
      <c r="D18" s="188"/>
      <c r="E18" s="188"/>
      <c r="F18" s="189"/>
      <c r="G18" s="18" t="s">
        <v>62</v>
      </c>
      <c r="H18" s="1" t="s">
        <v>63</v>
      </c>
      <c r="I18" s="1" t="s">
        <v>64</v>
      </c>
      <c r="J18" s="18" t="s">
        <v>65</v>
      </c>
      <c r="K18" s="1" t="s">
        <v>15</v>
      </c>
      <c r="L18" s="1" t="s">
        <v>40</v>
      </c>
    </row>
    <row r="19" spans="1:43" s="21" customFormat="1" x14ac:dyDescent="0.25">
      <c r="B19" s="180">
        <v>1</v>
      </c>
      <c r="C19" s="180"/>
      <c r="D19" s="180"/>
      <c r="E19" s="180"/>
      <c r="F19" s="181"/>
      <c r="G19" s="20">
        <v>2</v>
      </c>
      <c r="H19" s="19">
        <v>3</v>
      </c>
      <c r="I19" s="19">
        <v>4</v>
      </c>
      <c r="J19" s="19">
        <v>5</v>
      </c>
      <c r="K19" s="19" t="s">
        <v>17</v>
      </c>
      <c r="L19" s="19" t="s">
        <v>18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15.75" customHeight="1" x14ac:dyDescent="0.25">
      <c r="A20" s="21"/>
      <c r="B20" s="185" t="s">
        <v>44</v>
      </c>
      <c r="C20" s="197"/>
      <c r="D20" s="197"/>
      <c r="E20" s="197"/>
      <c r="F20" s="198"/>
      <c r="G20" s="52">
        <v>0</v>
      </c>
      <c r="H20" s="52">
        <v>0</v>
      </c>
      <c r="I20" s="52">
        <v>0</v>
      </c>
      <c r="J20" s="52">
        <v>0</v>
      </c>
      <c r="K20" s="54">
        <v>0</v>
      </c>
      <c r="L20" s="54">
        <v>0</v>
      </c>
    </row>
    <row r="21" spans="1:43" x14ac:dyDescent="0.25">
      <c r="A21" s="21"/>
      <c r="B21" s="185" t="s">
        <v>45</v>
      </c>
      <c r="C21" s="177"/>
      <c r="D21" s="177"/>
      <c r="E21" s="177"/>
      <c r="F21" s="177"/>
      <c r="G21" s="52">
        <v>2000</v>
      </c>
      <c r="H21" s="52">
        <v>0</v>
      </c>
      <c r="I21" s="52">
        <v>0</v>
      </c>
      <c r="J21" s="52">
        <v>0</v>
      </c>
      <c r="K21" s="54">
        <v>0</v>
      </c>
      <c r="L21" s="54">
        <v>0</v>
      </c>
    </row>
    <row r="22" spans="1:43" s="29" customFormat="1" ht="15" customHeight="1" x14ac:dyDescent="0.25">
      <c r="A22" s="21"/>
      <c r="B22" s="194" t="s">
        <v>47</v>
      </c>
      <c r="C22" s="195"/>
      <c r="D22" s="195"/>
      <c r="E22" s="195"/>
      <c r="F22" s="196"/>
      <c r="G22" s="53">
        <f>G20-G21</f>
        <v>-2000</v>
      </c>
      <c r="H22" s="53">
        <v>0</v>
      </c>
      <c r="I22" s="53">
        <v>0</v>
      </c>
      <c r="J22" s="53">
        <v>0</v>
      </c>
      <c r="K22" s="55">
        <f>J22/G22</f>
        <v>0</v>
      </c>
      <c r="L22" s="55">
        <v>0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29" customFormat="1" ht="15" customHeight="1" x14ac:dyDescent="0.25">
      <c r="A23" s="21"/>
      <c r="B23" s="194" t="s">
        <v>52</v>
      </c>
      <c r="C23" s="195"/>
      <c r="D23" s="195"/>
      <c r="E23" s="195"/>
      <c r="F23" s="196"/>
      <c r="G23" s="53">
        <v>30594.03</v>
      </c>
      <c r="H23" s="53">
        <v>0</v>
      </c>
      <c r="I23" s="53">
        <v>0</v>
      </c>
      <c r="J23" s="53">
        <v>0</v>
      </c>
      <c r="K23" s="55">
        <f>J23/G23</f>
        <v>0</v>
      </c>
      <c r="L23" s="55">
        <v>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x14ac:dyDescent="0.25">
      <c r="A24" s="21"/>
      <c r="B24" s="192" t="s">
        <v>53</v>
      </c>
      <c r="C24" s="183"/>
      <c r="D24" s="183"/>
      <c r="E24" s="183"/>
      <c r="F24" s="183"/>
      <c r="G24" s="53">
        <f>G23+G15+G22</f>
        <v>61431.269999999757</v>
      </c>
      <c r="H24" s="53">
        <v>0</v>
      </c>
      <c r="I24" s="53">
        <v>0</v>
      </c>
      <c r="J24" s="53">
        <f>J15+G24</f>
        <v>-235687.28000000006</v>
      </c>
      <c r="K24" s="96">
        <f>J24/G24*100</f>
        <v>-383.66011316386749</v>
      </c>
      <c r="L24" s="55">
        <v>0</v>
      </c>
    </row>
    <row r="25" spans="1:43" ht="15.75" x14ac:dyDescent="0.25">
      <c r="B25" s="43"/>
      <c r="C25" s="44"/>
      <c r="D25" s="44"/>
      <c r="E25" s="44"/>
      <c r="F25" s="44"/>
      <c r="G25" s="45"/>
      <c r="H25" s="45"/>
      <c r="I25" s="45"/>
      <c r="J25" s="45"/>
      <c r="K25" s="45"/>
      <c r="L25" s="35"/>
    </row>
    <row r="26" spans="1:43" ht="15.75" x14ac:dyDescent="0.25">
      <c r="B26" s="199" t="s">
        <v>57</v>
      </c>
      <c r="C26" s="199"/>
      <c r="D26" s="199"/>
      <c r="E26" s="199"/>
      <c r="F26" s="199"/>
      <c r="G26" s="199"/>
      <c r="H26" s="199"/>
      <c r="I26" s="199"/>
      <c r="J26" s="199"/>
      <c r="K26" s="199"/>
      <c r="L26" s="199"/>
    </row>
    <row r="27" spans="1:43" ht="15.75" x14ac:dyDescent="0.25">
      <c r="B27" s="10"/>
      <c r="C27" s="11"/>
      <c r="D27" s="11"/>
      <c r="E27" s="11"/>
      <c r="F27" s="11"/>
      <c r="G27" s="12"/>
      <c r="H27" s="12"/>
      <c r="I27" s="12"/>
      <c r="J27" s="12"/>
      <c r="K27" s="12"/>
    </row>
    <row r="28" spans="1:43" ht="15" customHeight="1" x14ac:dyDescent="0.25">
      <c r="B28" s="200" t="s">
        <v>58</v>
      </c>
      <c r="C28" s="200"/>
      <c r="D28" s="200"/>
      <c r="E28" s="200"/>
      <c r="F28" s="200"/>
      <c r="G28" s="200"/>
      <c r="H28" s="200"/>
      <c r="I28" s="200"/>
      <c r="J28" s="200"/>
      <c r="K28" s="200"/>
      <c r="L28" s="200"/>
    </row>
    <row r="29" spans="1:43" x14ac:dyDescent="0.25">
      <c r="B29" s="200" t="s">
        <v>59</v>
      </c>
      <c r="C29" s="200"/>
      <c r="D29" s="200"/>
      <c r="E29" s="200"/>
      <c r="F29" s="200"/>
      <c r="G29" s="200"/>
      <c r="H29" s="200"/>
      <c r="I29" s="200"/>
      <c r="J29" s="200"/>
      <c r="K29" s="200"/>
      <c r="L29" s="200"/>
    </row>
    <row r="30" spans="1:43" ht="15" customHeight="1" x14ac:dyDescent="0.25">
      <c r="B30" s="200" t="s">
        <v>60</v>
      </c>
      <c r="C30" s="200"/>
      <c r="D30" s="200"/>
      <c r="E30" s="200"/>
      <c r="F30" s="200"/>
      <c r="G30" s="200"/>
      <c r="H30" s="200"/>
      <c r="I30" s="200"/>
      <c r="J30" s="200"/>
      <c r="K30" s="200"/>
      <c r="L30" s="200"/>
    </row>
    <row r="31" spans="1:43" ht="36.75" customHeight="1" x14ac:dyDescent="0.25"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</row>
    <row r="32" spans="1:43" ht="15" customHeight="1" x14ac:dyDescent="0.25">
      <c r="B32" s="191" t="s">
        <v>61</v>
      </c>
      <c r="C32" s="191"/>
      <c r="D32" s="191"/>
      <c r="E32" s="191"/>
      <c r="F32" s="191"/>
      <c r="G32" s="191"/>
      <c r="H32" s="191"/>
      <c r="I32" s="191"/>
      <c r="J32" s="191"/>
      <c r="K32" s="191"/>
      <c r="L32" s="191"/>
    </row>
    <row r="33" spans="2:12" x14ac:dyDescent="0.25"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</row>
  </sheetData>
  <mergeCells count="26">
    <mergeCell ref="B32:L33"/>
    <mergeCell ref="B15:F15"/>
    <mergeCell ref="B24:F24"/>
    <mergeCell ref="B3:D3"/>
    <mergeCell ref="B23:F23"/>
    <mergeCell ref="B18:F18"/>
    <mergeCell ref="B19:F19"/>
    <mergeCell ref="B21:F21"/>
    <mergeCell ref="B22:F22"/>
    <mergeCell ref="B20:F20"/>
    <mergeCell ref="B26:L26"/>
    <mergeCell ref="B29:L29"/>
    <mergeCell ref="B28:L28"/>
    <mergeCell ref="B30:L31"/>
    <mergeCell ref="B17:F17"/>
    <mergeCell ref="B1:L1"/>
    <mergeCell ref="B2:L2"/>
    <mergeCell ref="B4:L4"/>
    <mergeCell ref="B13:F13"/>
    <mergeCell ref="B14:F14"/>
    <mergeCell ref="B8:F8"/>
    <mergeCell ref="B9:F9"/>
    <mergeCell ref="B10:F10"/>
    <mergeCell ref="B6:F6"/>
    <mergeCell ref="B7:F7"/>
    <mergeCell ref="B11:F11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O107"/>
  <sheetViews>
    <sheetView workbookViewId="0">
      <selection activeCell="L12" sqref="L1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13"/>
      <c r="F1" s="2"/>
      <c r="G1" s="2"/>
      <c r="H1" s="2"/>
      <c r="I1" s="2"/>
      <c r="J1" s="2"/>
      <c r="K1" s="2"/>
    </row>
    <row r="2" spans="2:12" ht="15.75" customHeight="1" x14ac:dyDescent="0.25">
      <c r="B2" s="204" t="s">
        <v>13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</row>
    <row r="3" spans="2:12" ht="18" x14ac:dyDescent="0.25">
      <c r="B3" s="2"/>
      <c r="C3" s="2"/>
      <c r="D3" s="2"/>
      <c r="E3" s="13"/>
      <c r="F3" s="2"/>
      <c r="G3" s="2"/>
      <c r="H3" s="2"/>
      <c r="I3" s="2"/>
      <c r="J3" s="3"/>
      <c r="K3" s="3"/>
    </row>
    <row r="4" spans="2:12" ht="18" customHeight="1" x14ac:dyDescent="0.25">
      <c r="B4" s="204" t="s">
        <v>54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</row>
    <row r="5" spans="2:12" ht="18" x14ac:dyDescent="0.25">
      <c r="B5" s="2"/>
      <c r="C5" s="2"/>
      <c r="D5" s="2"/>
      <c r="E5" s="13"/>
      <c r="F5" s="2"/>
      <c r="G5" s="2"/>
      <c r="H5" s="2"/>
      <c r="I5" s="2"/>
      <c r="J5" s="3"/>
      <c r="K5" s="3"/>
    </row>
    <row r="6" spans="2:12" ht="15.75" customHeight="1" x14ac:dyDescent="0.25">
      <c r="B6" s="204" t="s">
        <v>16</v>
      </c>
      <c r="C6" s="204"/>
      <c r="D6" s="204"/>
      <c r="E6" s="204"/>
      <c r="F6" s="204"/>
      <c r="G6" s="204"/>
      <c r="H6" s="204"/>
      <c r="I6" s="204"/>
      <c r="J6" s="204"/>
      <c r="K6" s="204"/>
      <c r="L6" s="204"/>
    </row>
    <row r="7" spans="2:12" ht="18" x14ac:dyDescent="0.25">
      <c r="B7" s="2"/>
      <c r="C7" s="2"/>
      <c r="D7" s="2"/>
      <c r="E7" s="13"/>
      <c r="F7" s="2"/>
      <c r="G7" s="2"/>
      <c r="H7" s="2"/>
      <c r="I7" s="2"/>
      <c r="J7" s="3"/>
      <c r="K7" s="3"/>
    </row>
    <row r="8" spans="2:12" ht="25.5" x14ac:dyDescent="0.25">
      <c r="B8" s="201" t="s">
        <v>8</v>
      </c>
      <c r="C8" s="202"/>
      <c r="D8" s="202"/>
      <c r="E8" s="202"/>
      <c r="F8" s="203"/>
      <c r="G8" s="50" t="s">
        <v>62</v>
      </c>
      <c r="H8" s="30" t="s">
        <v>63</v>
      </c>
      <c r="I8" s="30" t="s">
        <v>244</v>
      </c>
      <c r="J8" s="50" t="s">
        <v>65</v>
      </c>
      <c r="K8" s="30" t="s">
        <v>15</v>
      </c>
      <c r="L8" s="30" t="s">
        <v>40</v>
      </c>
    </row>
    <row r="9" spans="2:12" ht="16.5" customHeight="1" x14ac:dyDescent="0.25">
      <c r="B9" s="201">
        <v>1</v>
      </c>
      <c r="C9" s="202"/>
      <c r="D9" s="202"/>
      <c r="E9" s="202"/>
      <c r="F9" s="203"/>
      <c r="G9" s="30">
        <v>2</v>
      </c>
      <c r="H9" s="30">
        <v>3</v>
      </c>
      <c r="I9" s="30">
        <v>4</v>
      </c>
      <c r="J9" s="30">
        <v>5</v>
      </c>
      <c r="K9" s="30" t="s">
        <v>17</v>
      </c>
      <c r="L9" s="30" t="s">
        <v>18</v>
      </c>
    </row>
    <row r="10" spans="2:12" x14ac:dyDescent="0.25">
      <c r="B10" s="65"/>
      <c r="C10" s="65"/>
      <c r="D10" s="65"/>
      <c r="E10" s="65"/>
      <c r="F10" s="65" t="s">
        <v>19</v>
      </c>
      <c r="G10" s="66">
        <f>G11+G32</f>
        <v>3970913.3</v>
      </c>
      <c r="H10" s="66">
        <f>H11+H32</f>
        <v>4102864.85</v>
      </c>
      <c r="I10" s="66">
        <f>I11+I32</f>
        <v>4735930.1399999997</v>
      </c>
      <c r="J10" s="67">
        <f>J11+J32</f>
        <v>4425657.9800000004</v>
      </c>
      <c r="K10" s="68">
        <f>J10/G10</f>
        <v>1.1145189143263341</v>
      </c>
      <c r="L10" s="68">
        <f>J10/I10</f>
        <v>0.93448548630829276</v>
      </c>
    </row>
    <row r="11" spans="2:12" ht="15.75" customHeight="1" x14ac:dyDescent="0.25">
      <c r="B11" s="70">
        <v>6</v>
      </c>
      <c r="C11" s="70"/>
      <c r="D11" s="70"/>
      <c r="E11" s="70"/>
      <c r="F11" s="70" t="s">
        <v>2</v>
      </c>
      <c r="G11" s="73">
        <f>G12+G18+G21+G24+G29</f>
        <v>3970375.75</v>
      </c>
      <c r="H11" s="73">
        <f>H12+H18+H21+H24+H29</f>
        <v>4102864.85</v>
      </c>
      <c r="I11" s="73">
        <f>I12+I18+I21+I24+I29</f>
        <v>4735930.1399999997</v>
      </c>
      <c r="J11" s="71">
        <f>J12+J18+J21+J24+J29</f>
        <v>4425657.9800000004</v>
      </c>
      <c r="K11" s="72">
        <f>J11/G11</f>
        <v>1.114669809274349</v>
      </c>
      <c r="L11" s="72">
        <f>J11/I11</f>
        <v>0.93448548630829276</v>
      </c>
    </row>
    <row r="12" spans="2:12" s="168" customFormat="1" ht="25.5" x14ac:dyDescent="0.25">
      <c r="B12" s="170"/>
      <c r="C12" s="171">
        <v>63</v>
      </c>
      <c r="D12" s="171"/>
      <c r="E12" s="171"/>
      <c r="F12" s="171" t="s">
        <v>20</v>
      </c>
      <c r="G12" s="166">
        <f>G13</f>
        <v>3537064.98</v>
      </c>
      <c r="H12" s="166">
        <v>3602081</v>
      </c>
      <c r="I12" s="166">
        <f>I13+I16</f>
        <v>4173224.3</v>
      </c>
      <c r="J12" s="166">
        <f t="shared" ref="J12" si="0">J13</f>
        <v>3890198.09</v>
      </c>
      <c r="K12" s="167">
        <f>J12/G12*100</f>
        <v>109.98378915843384</v>
      </c>
      <c r="L12" s="167">
        <f>J12/I12*100</f>
        <v>93.218044618402132</v>
      </c>
    </row>
    <row r="13" spans="2:12" ht="25.5" x14ac:dyDescent="0.25">
      <c r="B13" s="74"/>
      <c r="C13" s="74"/>
      <c r="D13" s="74">
        <v>636</v>
      </c>
      <c r="E13" s="74"/>
      <c r="F13" s="74" t="s">
        <v>20</v>
      </c>
      <c r="G13" s="75">
        <f>G14+G15+G17</f>
        <v>3537064.98</v>
      </c>
      <c r="H13" s="75"/>
      <c r="I13" s="75">
        <v>4173224.3</v>
      </c>
      <c r="J13" s="75">
        <f>J14+J15+J17</f>
        <v>3890198.09</v>
      </c>
      <c r="K13" s="93">
        <f>J13/G13*100</f>
        <v>109.98378915843384</v>
      </c>
      <c r="L13" s="93">
        <v>0</v>
      </c>
    </row>
    <row r="14" spans="2:12" x14ac:dyDescent="0.25">
      <c r="B14" s="5"/>
      <c r="C14" s="5"/>
      <c r="D14" s="5"/>
      <c r="E14" s="5">
        <v>6361</v>
      </c>
      <c r="F14" s="5" t="s">
        <v>67</v>
      </c>
      <c r="G14" s="58">
        <v>3481624.98</v>
      </c>
      <c r="H14" s="58"/>
      <c r="I14" s="58">
        <v>0</v>
      </c>
      <c r="J14" s="58">
        <v>3889818.09</v>
      </c>
      <c r="K14" s="57">
        <f>J14/G14*100</f>
        <v>111.72421246816766</v>
      </c>
      <c r="L14" s="56"/>
    </row>
    <row r="15" spans="2:12" x14ac:dyDescent="0.25">
      <c r="B15" s="5"/>
      <c r="C15" s="5"/>
      <c r="D15" s="6"/>
      <c r="E15" s="60">
        <v>6362</v>
      </c>
      <c r="F15" s="5" t="s">
        <v>68</v>
      </c>
      <c r="G15" s="58">
        <v>7440</v>
      </c>
      <c r="H15" s="58"/>
      <c r="I15" s="58">
        <v>0</v>
      </c>
      <c r="J15" s="58">
        <v>380</v>
      </c>
      <c r="K15" s="57">
        <f t="shared" ref="K15:K35" si="1">J15/G15</f>
        <v>5.1075268817204304E-2</v>
      </c>
      <c r="L15" s="56"/>
    </row>
    <row r="16" spans="2:12" x14ac:dyDescent="0.25">
      <c r="B16" s="76"/>
      <c r="C16" s="76"/>
      <c r="D16" s="77">
        <v>638</v>
      </c>
      <c r="E16" s="77"/>
      <c r="F16" s="76" t="s">
        <v>81</v>
      </c>
      <c r="G16" s="78">
        <f>G17</f>
        <v>48000</v>
      </c>
      <c r="H16" s="78">
        <v>12000</v>
      </c>
      <c r="I16" s="78">
        <v>0</v>
      </c>
      <c r="J16" s="78">
        <v>0</v>
      </c>
      <c r="K16" s="93">
        <v>0</v>
      </c>
      <c r="L16" s="93">
        <v>0</v>
      </c>
    </row>
    <row r="17" spans="2:12" x14ac:dyDescent="0.25">
      <c r="B17" s="5"/>
      <c r="C17" s="5"/>
      <c r="D17" s="6"/>
      <c r="E17" s="60">
        <v>6381</v>
      </c>
      <c r="F17" s="5" t="s">
        <v>82</v>
      </c>
      <c r="G17" s="58">
        <v>48000</v>
      </c>
      <c r="H17" s="58">
        <v>0</v>
      </c>
      <c r="I17" s="58">
        <v>0</v>
      </c>
      <c r="J17" s="58">
        <v>0</v>
      </c>
      <c r="K17" s="57">
        <f t="shared" si="1"/>
        <v>0</v>
      </c>
      <c r="L17" s="56"/>
    </row>
    <row r="18" spans="2:12" s="168" customFormat="1" x14ac:dyDescent="0.25">
      <c r="B18" s="79"/>
      <c r="C18" s="79">
        <v>64</v>
      </c>
      <c r="D18" s="79"/>
      <c r="E18" s="79"/>
      <c r="F18" s="171" t="s">
        <v>69</v>
      </c>
      <c r="G18" s="166">
        <f>G19</f>
        <v>0.32</v>
      </c>
      <c r="H18" s="166">
        <f t="shared" ref="H18:J18" si="2">H19</f>
        <v>0</v>
      </c>
      <c r="I18" s="166">
        <f>I19</f>
        <v>0.88</v>
      </c>
      <c r="J18" s="166">
        <f t="shared" si="2"/>
        <v>0.96</v>
      </c>
      <c r="K18" s="167">
        <f t="shared" ref="K18:K24" si="3">J18/G18*100</f>
        <v>300</v>
      </c>
      <c r="L18" s="167">
        <f>J18/I18*100</f>
        <v>109.09090909090908</v>
      </c>
    </row>
    <row r="19" spans="2:12" x14ac:dyDescent="0.25">
      <c r="B19" s="76"/>
      <c r="C19" s="76"/>
      <c r="D19" s="77">
        <v>641</v>
      </c>
      <c r="E19" s="77"/>
      <c r="F19" s="74" t="s">
        <v>76</v>
      </c>
      <c r="G19" s="78">
        <f>G20</f>
        <v>0.32</v>
      </c>
      <c r="H19" s="78">
        <f>H20</f>
        <v>0</v>
      </c>
      <c r="I19" s="78">
        <f>I20</f>
        <v>0.88</v>
      </c>
      <c r="J19" s="78">
        <f>J20</f>
        <v>0.96</v>
      </c>
      <c r="K19" s="93">
        <f t="shared" si="3"/>
        <v>300</v>
      </c>
      <c r="L19" s="93"/>
    </row>
    <row r="20" spans="2:12" s="27" customFormat="1" x14ac:dyDescent="0.25">
      <c r="B20" s="5"/>
      <c r="C20" s="17"/>
      <c r="D20" s="6"/>
      <c r="E20" s="6">
        <v>6413</v>
      </c>
      <c r="F20" s="9" t="s">
        <v>70</v>
      </c>
      <c r="G20" s="58">
        <v>0.32</v>
      </c>
      <c r="H20" s="58">
        <v>0</v>
      </c>
      <c r="I20" s="58">
        <v>0.88</v>
      </c>
      <c r="J20" s="58">
        <v>0.96</v>
      </c>
      <c r="K20" s="57">
        <f t="shared" si="3"/>
        <v>300</v>
      </c>
      <c r="L20" s="56"/>
    </row>
    <row r="21" spans="2:12" s="168" customFormat="1" x14ac:dyDescent="0.25">
      <c r="B21" s="79"/>
      <c r="C21" s="79">
        <v>65</v>
      </c>
      <c r="D21" s="79"/>
      <c r="E21" s="79"/>
      <c r="F21" s="171" t="s">
        <v>75</v>
      </c>
      <c r="G21" s="166">
        <f>G22</f>
        <v>278195.84999999998</v>
      </c>
      <c r="H21" s="166">
        <v>354000</v>
      </c>
      <c r="I21" s="166">
        <v>378020</v>
      </c>
      <c r="J21" s="166">
        <f t="shared" ref="J21" si="4">J22</f>
        <v>379746.32</v>
      </c>
      <c r="K21" s="167">
        <f t="shared" si="3"/>
        <v>136.50322964918422</v>
      </c>
      <c r="L21" s="167">
        <f>J21/I21*100</f>
        <v>100.45667425003968</v>
      </c>
    </row>
    <row r="22" spans="2:12" x14ac:dyDescent="0.25">
      <c r="B22" s="76"/>
      <c r="C22" s="76"/>
      <c r="D22" s="77">
        <v>652</v>
      </c>
      <c r="E22" s="77"/>
      <c r="F22" s="74" t="s">
        <v>74</v>
      </c>
      <c r="G22" s="78">
        <f>G23</f>
        <v>278195.84999999998</v>
      </c>
      <c r="H22" s="78"/>
      <c r="I22" s="78">
        <f t="shared" ref="I22" si="5">I23</f>
        <v>0</v>
      </c>
      <c r="J22" s="78">
        <f>J23</f>
        <v>379746.32</v>
      </c>
      <c r="K22" s="93">
        <f t="shared" si="3"/>
        <v>136.50322964918422</v>
      </c>
      <c r="L22" s="93"/>
    </row>
    <row r="23" spans="2:12" x14ac:dyDescent="0.25">
      <c r="B23" s="5"/>
      <c r="C23" s="17"/>
      <c r="D23" s="6">
        <v>6526</v>
      </c>
      <c r="E23" s="6"/>
      <c r="F23" s="9" t="s">
        <v>71</v>
      </c>
      <c r="G23" s="58">
        <v>278195.84999999998</v>
      </c>
      <c r="H23" s="58"/>
      <c r="I23" s="58"/>
      <c r="J23" s="58">
        <v>379746.32</v>
      </c>
      <c r="K23" s="57">
        <f t="shared" si="3"/>
        <v>136.50322964918422</v>
      </c>
      <c r="L23" s="56"/>
    </row>
    <row r="24" spans="2:12" s="168" customFormat="1" x14ac:dyDescent="0.25">
      <c r="B24" s="79"/>
      <c r="C24" s="79">
        <v>66</v>
      </c>
      <c r="D24" s="79"/>
      <c r="E24" s="79"/>
      <c r="F24" s="171" t="s">
        <v>77</v>
      </c>
      <c r="G24" s="166">
        <f>G28</f>
        <v>3073</v>
      </c>
      <c r="H24" s="166">
        <v>2500</v>
      </c>
      <c r="I24" s="166">
        <v>11489</v>
      </c>
      <c r="J24" s="166">
        <f>J25+J27</f>
        <v>12539</v>
      </c>
      <c r="K24" s="167">
        <f t="shared" si="3"/>
        <v>408.03774812886434</v>
      </c>
      <c r="L24" s="167">
        <f>J24/I24*100</f>
        <v>109.13917660370788</v>
      </c>
    </row>
    <row r="25" spans="2:12" x14ac:dyDescent="0.25">
      <c r="B25" s="77"/>
      <c r="C25" s="77"/>
      <c r="D25" s="77">
        <v>661</v>
      </c>
      <c r="E25" s="77"/>
      <c r="F25" s="80" t="s">
        <v>78</v>
      </c>
      <c r="G25" s="81">
        <v>0</v>
      </c>
      <c r="H25" s="81"/>
      <c r="I25" s="81"/>
      <c r="J25" s="81">
        <f>J26</f>
        <v>4850</v>
      </c>
      <c r="K25" s="93">
        <v>0</v>
      </c>
      <c r="L25" s="93"/>
    </row>
    <row r="26" spans="2:12" x14ac:dyDescent="0.25">
      <c r="B26" s="59"/>
      <c r="C26" s="59"/>
      <c r="D26" s="60">
        <v>6615</v>
      </c>
      <c r="E26" s="60"/>
      <c r="F26" s="61" t="s">
        <v>79</v>
      </c>
      <c r="G26" s="62">
        <v>0</v>
      </c>
      <c r="H26" s="62"/>
      <c r="I26" s="62"/>
      <c r="J26" s="62">
        <v>4850</v>
      </c>
      <c r="K26" s="57">
        <v>0</v>
      </c>
      <c r="L26" s="56"/>
    </row>
    <row r="27" spans="2:12" x14ac:dyDescent="0.25">
      <c r="B27" s="77"/>
      <c r="C27" s="77"/>
      <c r="D27" s="77">
        <v>663</v>
      </c>
      <c r="E27" s="77"/>
      <c r="F27" s="80" t="s">
        <v>80</v>
      </c>
      <c r="G27" s="81">
        <f>G28</f>
        <v>3073</v>
      </c>
      <c r="H27" s="81"/>
      <c r="I27" s="81"/>
      <c r="J27" s="81">
        <f>J28</f>
        <v>7689</v>
      </c>
      <c r="K27" s="93">
        <f>J27/G27*100</f>
        <v>250.21151968760171</v>
      </c>
      <c r="L27" s="93"/>
    </row>
    <row r="28" spans="2:12" x14ac:dyDescent="0.25">
      <c r="B28" s="5"/>
      <c r="C28" s="17"/>
      <c r="D28" s="6">
        <v>6631</v>
      </c>
      <c r="E28" s="6"/>
      <c r="F28" s="9" t="s">
        <v>72</v>
      </c>
      <c r="G28" s="58">
        <v>3073</v>
      </c>
      <c r="H28" s="58"/>
      <c r="I28" s="58"/>
      <c r="J28" s="58">
        <v>7689</v>
      </c>
      <c r="K28" s="57">
        <f>J28/G28*100</f>
        <v>250.21151968760171</v>
      </c>
      <c r="L28" s="56"/>
    </row>
    <row r="29" spans="2:12" s="168" customFormat="1" ht="25.5" x14ac:dyDescent="0.25">
      <c r="B29" s="79"/>
      <c r="C29" s="79">
        <v>67</v>
      </c>
      <c r="D29" s="79"/>
      <c r="E29" s="79"/>
      <c r="F29" s="171" t="s">
        <v>73</v>
      </c>
      <c r="G29" s="166">
        <f>G30</f>
        <v>152041.60000000001</v>
      </c>
      <c r="H29" s="166">
        <v>144283.85</v>
      </c>
      <c r="I29" s="166">
        <v>173195.96</v>
      </c>
      <c r="J29" s="166">
        <f t="shared" ref="J29" si="6">J30</f>
        <v>143173.60999999999</v>
      </c>
      <c r="K29" s="167">
        <f>J29/G29*100</f>
        <v>94.167392345252864</v>
      </c>
      <c r="L29" s="167">
        <f>J29/I29*100</f>
        <v>82.665675342542627</v>
      </c>
    </row>
    <row r="30" spans="2:12" ht="25.5" x14ac:dyDescent="0.25">
      <c r="B30" s="76"/>
      <c r="C30" s="82"/>
      <c r="D30" s="77">
        <v>671</v>
      </c>
      <c r="E30" s="77"/>
      <c r="F30" s="74" t="s">
        <v>73</v>
      </c>
      <c r="G30" s="78">
        <f t="shared" ref="G30:J30" si="7">G31</f>
        <v>152041.60000000001</v>
      </c>
      <c r="H30" s="78"/>
      <c r="I30" s="78"/>
      <c r="J30" s="78">
        <f t="shared" si="7"/>
        <v>143173.60999999999</v>
      </c>
      <c r="K30" s="93">
        <f>J30/G30*100</f>
        <v>94.167392345252864</v>
      </c>
      <c r="L30" s="93"/>
    </row>
    <row r="31" spans="2:12" ht="25.5" x14ac:dyDescent="0.25">
      <c r="B31" s="5"/>
      <c r="C31" s="17"/>
      <c r="D31" s="6">
        <v>6711</v>
      </c>
      <c r="E31" s="6"/>
      <c r="F31" s="9" t="s">
        <v>73</v>
      </c>
      <c r="G31" s="58">
        <v>152041.60000000001</v>
      </c>
      <c r="H31" s="58"/>
      <c r="I31" s="58"/>
      <c r="J31" s="58">
        <v>143173.60999999999</v>
      </c>
      <c r="K31" s="57">
        <f>J31/G31*100</f>
        <v>94.167392345252864</v>
      </c>
      <c r="L31" s="56"/>
    </row>
    <row r="32" spans="2:12" x14ac:dyDescent="0.25">
      <c r="B32" s="84">
        <v>7</v>
      </c>
      <c r="C32" s="84"/>
      <c r="D32" s="85"/>
      <c r="E32" s="85"/>
      <c r="F32" s="70" t="s">
        <v>3</v>
      </c>
      <c r="G32" s="86">
        <f>G33</f>
        <v>537.54999999999995</v>
      </c>
      <c r="H32" s="86">
        <f t="shared" ref="H32:I32" si="8">H33</f>
        <v>0</v>
      </c>
      <c r="I32" s="86">
        <f t="shared" si="8"/>
        <v>0</v>
      </c>
      <c r="J32" s="86">
        <f>J33</f>
        <v>0</v>
      </c>
      <c r="K32" s="88">
        <f t="shared" si="1"/>
        <v>0</v>
      </c>
      <c r="L32" s="88">
        <v>0</v>
      </c>
    </row>
    <row r="33" spans="2:12" s="168" customFormat="1" x14ac:dyDescent="0.25">
      <c r="B33" s="79"/>
      <c r="C33" s="79">
        <v>72</v>
      </c>
      <c r="D33" s="79"/>
      <c r="E33" s="79"/>
      <c r="F33" s="174" t="s">
        <v>21</v>
      </c>
      <c r="G33" s="166">
        <f>G34</f>
        <v>537.54999999999995</v>
      </c>
      <c r="H33" s="166"/>
      <c r="I33" s="166"/>
      <c r="J33" s="166">
        <f>J34</f>
        <v>0</v>
      </c>
      <c r="K33" s="167">
        <f t="shared" si="1"/>
        <v>0</v>
      </c>
      <c r="L33" s="167"/>
    </row>
    <row r="34" spans="2:12" x14ac:dyDescent="0.25">
      <c r="B34" s="76"/>
      <c r="C34" s="76"/>
      <c r="D34" s="76">
        <v>721</v>
      </c>
      <c r="E34" s="76"/>
      <c r="F34" s="83" t="s">
        <v>22</v>
      </c>
      <c r="G34" s="78">
        <f>G35</f>
        <v>537.54999999999995</v>
      </c>
      <c r="H34" s="78"/>
      <c r="I34" s="78"/>
      <c r="J34" s="78">
        <f>J35</f>
        <v>0</v>
      </c>
      <c r="K34" s="93">
        <f t="shared" si="1"/>
        <v>0</v>
      </c>
      <c r="L34" s="93"/>
    </row>
    <row r="35" spans="2:12" x14ac:dyDescent="0.25">
      <c r="B35" s="5"/>
      <c r="C35" s="5"/>
      <c r="D35" s="5"/>
      <c r="E35" s="5">
        <v>7211</v>
      </c>
      <c r="F35" s="23" t="s">
        <v>23</v>
      </c>
      <c r="G35" s="58">
        <v>537.54999999999995</v>
      </c>
      <c r="H35" s="58"/>
      <c r="I35" s="58">
        <v>0</v>
      </c>
      <c r="J35" s="58">
        <v>0</v>
      </c>
      <c r="K35" s="57">
        <f t="shared" si="1"/>
        <v>0</v>
      </c>
      <c r="L35" s="56"/>
    </row>
    <row r="36" spans="2:12" ht="15.75" customHeight="1" x14ac:dyDescent="0.25"/>
    <row r="37" spans="2:12" ht="25.5" x14ac:dyDescent="0.25">
      <c r="B37" s="201" t="s">
        <v>8</v>
      </c>
      <c r="C37" s="202"/>
      <c r="D37" s="202"/>
      <c r="E37" s="202"/>
      <c r="F37" s="203"/>
      <c r="G37" s="50" t="s">
        <v>62</v>
      </c>
      <c r="H37" s="30" t="s">
        <v>63</v>
      </c>
      <c r="I37" s="30" t="s">
        <v>64</v>
      </c>
      <c r="J37" s="50" t="s">
        <v>65</v>
      </c>
      <c r="K37" s="30" t="s">
        <v>15</v>
      </c>
      <c r="L37" s="30" t="s">
        <v>40</v>
      </c>
    </row>
    <row r="38" spans="2:12" ht="12.75" customHeight="1" x14ac:dyDescent="0.25">
      <c r="B38" s="201">
        <v>1</v>
      </c>
      <c r="C38" s="202"/>
      <c r="D38" s="202"/>
      <c r="E38" s="202"/>
      <c r="F38" s="203"/>
      <c r="G38" s="30">
        <v>2</v>
      </c>
      <c r="H38" s="30">
        <v>3</v>
      </c>
      <c r="I38" s="30">
        <v>4</v>
      </c>
      <c r="J38" s="30">
        <v>5</v>
      </c>
      <c r="K38" s="30" t="s">
        <v>17</v>
      </c>
      <c r="L38" s="30" t="s">
        <v>18</v>
      </c>
    </row>
    <row r="39" spans="2:12" x14ac:dyDescent="0.25">
      <c r="B39" s="65"/>
      <c r="C39" s="65"/>
      <c r="D39" s="65"/>
      <c r="E39" s="65"/>
      <c r="F39" s="65" t="s">
        <v>9</v>
      </c>
      <c r="G39" s="67">
        <f>G40+G96+G104</f>
        <v>3940076.06</v>
      </c>
      <c r="H39" s="67">
        <f>H40+H96+H104</f>
        <v>4102865.25</v>
      </c>
      <c r="I39" s="67">
        <f t="shared" ref="I39" si="9">I40+I96</f>
        <v>4815819.57</v>
      </c>
      <c r="J39" s="67">
        <f>J40+J96+J104</f>
        <v>4722776.53</v>
      </c>
      <c r="K39" s="94">
        <f t="shared" ref="K39:K49" si="10">J39/G39*100</f>
        <v>119.86511067504621</v>
      </c>
      <c r="L39" s="94">
        <f>J39/I39*100</f>
        <v>98.067970806472715</v>
      </c>
    </row>
    <row r="40" spans="2:12" x14ac:dyDescent="0.25">
      <c r="B40" s="70">
        <v>3</v>
      </c>
      <c r="C40" s="70"/>
      <c r="D40" s="70"/>
      <c r="E40" s="70"/>
      <c r="F40" s="70" t="s">
        <v>4</v>
      </c>
      <c r="G40" s="71">
        <f>G41+G51+G84+G89+G92</f>
        <v>3905107.41</v>
      </c>
      <c r="H40" s="71">
        <f t="shared" ref="H40:I40" si="11">H41+H51+H57+H64+H74+H76+H84+H89+H92</f>
        <v>4102865.25</v>
      </c>
      <c r="I40" s="71">
        <f t="shared" si="11"/>
        <v>4753819.57</v>
      </c>
      <c r="J40" s="71">
        <f>J41+J51+J84+J89+J92</f>
        <v>4697696.8</v>
      </c>
      <c r="K40" s="88">
        <f t="shared" si="10"/>
        <v>120.29622509153978</v>
      </c>
      <c r="L40" s="88">
        <f>J40/I40*100</f>
        <v>98.819417330136488</v>
      </c>
    </row>
    <row r="41" spans="2:12" s="168" customFormat="1" x14ac:dyDescent="0.25">
      <c r="B41" s="170"/>
      <c r="C41" s="171">
        <v>31</v>
      </c>
      <c r="D41" s="171"/>
      <c r="E41" s="171"/>
      <c r="F41" s="171" t="s">
        <v>5</v>
      </c>
      <c r="G41" s="166">
        <f>G42+G46+G48</f>
        <v>3438908.6399999997</v>
      </c>
      <c r="H41" s="166">
        <v>3587759.96</v>
      </c>
      <c r="I41" s="166">
        <v>4137199.59</v>
      </c>
      <c r="J41" s="166">
        <f>J42+J46+J48</f>
        <v>4170977.1399999997</v>
      </c>
      <c r="K41" s="167">
        <f t="shared" si="10"/>
        <v>121.28781472950092</v>
      </c>
      <c r="L41" s="167">
        <f>J41/H41*100</f>
        <v>116.25574694244594</v>
      </c>
    </row>
    <row r="42" spans="2:12" x14ac:dyDescent="0.25">
      <c r="B42" s="76"/>
      <c r="C42" s="76"/>
      <c r="D42" s="76">
        <v>311</v>
      </c>
      <c r="E42" s="76"/>
      <c r="F42" s="76" t="s">
        <v>24</v>
      </c>
      <c r="G42" s="78">
        <f>G43+G44+G45</f>
        <v>2885396.8299999996</v>
      </c>
      <c r="H42" s="78"/>
      <c r="I42" s="78"/>
      <c r="J42" s="78">
        <f>J43+J44+J45</f>
        <v>3482048.15</v>
      </c>
      <c r="K42" s="93">
        <f t="shared" si="10"/>
        <v>120.67831065025467</v>
      </c>
      <c r="L42" s="93"/>
    </row>
    <row r="43" spans="2:12" x14ac:dyDescent="0.25">
      <c r="B43" s="5"/>
      <c r="C43" s="5"/>
      <c r="D43" s="5"/>
      <c r="E43" s="5">
        <v>3111</v>
      </c>
      <c r="F43" s="5" t="s">
        <v>25</v>
      </c>
      <c r="G43" s="58">
        <v>2716845.34</v>
      </c>
      <c r="H43" s="58"/>
      <c r="I43" s="58"/>
      <c r="J43" s="58">
        <v>3269866.16</v>
      </c>
      <c r="K43" s="57">
        <f t="shared" si="10"/>
        <v>120.35525584978643</v>
      </c>
      <c r="L43" s="57"/>
    </row>
    <row r="44" spans="2:12" x14ac:dyDescent="0.25">
      <c r="B44" s="5"/>
      <c r="C44" s="5"/>
      <c r="D44" s="5"/>
      <c r="E44" s="5">
        <v>3113</v>
      </c>
      <c r="F44" s="5" t="s">
        <v>83</v>
      </c>
      <c r="G44" s="58">
        <v>109891.51</v>
      </c>
      <c r="H44" s="58"/>
      <c r="I44" s="58"/>
      <c r="J44" s="58">
        <v>122476.57</v>
      </c>
      <c r="K44" s="57">
        <f t="shared" si="10"/>
        <v>111.45225868677208</v>
      </c>
      <c r="L44" s="57"/>
    </row>
    <row r="45" spans="2:12" x14ac:dyDescent="0.25">
      <c r="B45" s="5"/>
      <c r="C45" s="5"/>
      <c r="D45" s="5"/>
      <c r="E45" s="5">
        <v>3114</v>
      </c>
      <c r="F45" s="5" t="s">
        <v>84</v>
      </c>
      <c r="G45" s="58">
        <v>58659.98</v>
      </c>
      <c r="H45" s="58"/>
      <c r="I45" s="58"/>
      <c r="J45" s="58">
        <v>89705.42</v>
      </c>
      <c r="K45" s="57">
        <f t="shared" si="10"/>
        <v>152.92439581465931</v>
      </c>
      <c r="L45" s="57"/>
    </row>
    <row r="46" spans="2:12" x14ac:dyDescent="0.25">
      <c r="B46" s="76"/>
      <c r="C46" s="76"/>
      <c r="D46" s="76">
        <v>312</v>
      </c>
      <c r="E46" s="76"/>
      <c r="F46" s="76" t="s">
        <v>85</v>
      </c>
      <c r="G46" s="78">
        <f>G47</f>
        <v>123928.63</v>
      </c>
      <c r="H46" s="78"/>
      <c r="I46" s="78"/>
      <c r="J46" s="78">
        <f>J47</f>
        <v>149420.17000000001</v>
      </c>
      <c r="K46" s="93">
        <f t="shared" si="10"/>
        <v>120.56953264148891</v>
      </c>
      <c r="L46" s="93"/>
    </row>
    <row r="47" spans="2:12" x14ac:dyDescent="0.25">
      <c r="B47" s="5"/>
      <c r="C47" s="5"/>
      <c r="D47" s="5"/>
      <c r="E47" s="5">
        <v>3121</v>
      </c>
      <c r="F47" s="5" t="s">
        <v>85</v>
      </c>
      <c r="G47" s="58">
        <v>123928.63</v>
      </c>
      <c r="H47" s="58"/>
      <c r="I47" s="58"/>
      <c r="J47" s="58">
        <v>149420.17000000001</v>
      </c>
      <c r="K47" s="57">
        <f t="shared" si="10"/>
        <v>120.56953264148891</v>
      </c>
      <c r="L47" s="57"/>
    </row>
    <row r="48" spans="2:12" x14ac:dyDescent="0.25">
      <c r="B48" s="76"/>
      <c r="C48" s="76"/>
      <c r="D48" s="76">
        <v>313</v>
      </c>
      <c r="E48" s="76"/>
      <c r="F48" s="76" t="s">
        <v>86</v>
      </c>
      <c r="G48" s="78">
        <f>G49</f>
        <v>429583.18</v>
      </c>
      <c r="H48" s="78"/>
      <c r="I48" s="78"/>
      <c r="J48" s="78">
        <f>J49</f>
        <v>539508.81999999995</v>
      </c>
      <c r="K48" s="93">
        <f t="shared" si="10"/>
        <v>125.58890690273302</v>
      </c>
      <c r="L48" s="93"/>
    </row>
    <row r="49" spans="2:15" x14ac:dyDescent="0.25">
      <c r="B49" s="5"/>
      <c r="C49" s="5"/>
      <c r="D49" s="5"/>
      <c r="E49" s="5">
        <v>3132</v>
      </c>
      <c r="F49" s="5" t="s">
        <v>87</v>
      </c>
      <c r="G49" s="58">
        <v>429583.18</v>
      </c>
      <c r="H49" s="58"/>
      <c r="I49" s="58"/>
      <c r="J49" s="58">
        <v>539508.81999999995</v>
      </c>
      <c r="K49" s="57">
        <f t="shared" si="10"/>
        <v>125.58890690273302</v>
      </c>
      <c r="L49" s="57"/>
    </row>
    <row r="50" spans="2:15" x14ac:dyDescent="0.25">
      <c r="B50" s="5"/>
      <c r="C50" s="5"/>
      <c r="D50" s="5"/>
      <c r="E50" s="5">
        <v>3133</v>
      </c>
      <c r="F50" s="5" t="s">
        <v>88</v>
      </c>
      <c r="G50" s="58">
        <v>0</v>
      </c>
      <c r="H50" s="58"/>
      <c r="I50" s="58"/>
      <c r="J50" s="58">
        <v>0</v>
      </c>
      <c r="K50" s="57">
        <v>0</v>
      </c>
      <c r="L50" s="57"/>
      <c r="O50" s="87"/>
    </row>
    <row r="51" spans="2:15" s="168" customFormat="1" x14ac:dyDescent="0.25">
      <c r="B51" s="79"/>
      <c r="C51" s="79">
        <v>32</v>
      </c>
      <c r="D51" s="79"/>
      <c r="E51" s="79"/>
      <c r="F51" s="79"/>
      <c r="G51" s="166">
        <f>G52+G57+G64+G74+G76</f>
        <v>463858.51000000007</v>
      </c>
      <c r="H51" s="166">
        <v>507724.29</v>
      </c>
      <c r="I51" s="166">
        <v>607311.69999999995</v>
      </c>
      <c r="J51" s="166">
        <f>J52+J57+J64+J74+J76</f>
        <v>516554.28</v>
      </c>
      <c r="K51" s="167">
        <f>J51/G51*100</f>
        <v>111.36031114315439</v>
      </c>
      <c r="L51" s="167">
        <f>J51/I51*100</f>
        <v>85.055874932098305</v>
      </c>
      <c r="O51" s="169"/>
    </row>
    <row r="52" spans="2:15" x14ac:dyDescent="0.25">
      <c r="B52" s="76"/>
      <c r="C52" s="76"/>
      <c r="D52" s="76">
        <v>321</v>
      </c>
      <c r="E52" s="76"/>
      <c r="F52" s="76" t="s">
        <v>26</v>
      </c>
      <c r="G52" s="78">
        <f>G53+G54+G55+G56</f>
        <v>92669.249999999985</v>
      </c>
      <c r="H52" s="78"/>
      <c r="I52" s="78"/>
      <c r="J52" s="78">
        <f>J53+J54+J55+J56</f>
        <v>119211.46</v>
      </c>
      <c r="K52" s="93">
        <f>J52/G52*100</f>
        <v>128.64187419235617</v>
      </c>
      <c r="L52" s="93"/>
      <c r="O52" s="87"/>
    </row>
    <row r="53" spans="2:15" x14ac:dyDescent="0.25">
      <c r="B53" s="5"/>
      <c r="C53" s="5"/>
      <c r="D53" s="5"/>
      <c r="E53" s="5">
        <v>3211</v>
      </c>
      <c r="F53" s="5" t="s">
        <v>27</v>
      </c>
      <c r="G53" s="58">
        <v>45288.63</v>
      </c>
      <c r="H53" s="58"/>
      <c r="I53" s="58"/>
      <c r="J53" s="58">
        <v>65417.87</v>
      </c>
      <c r="K53" s="57">
        <f>J53/G53*100</f>
        <v>144.44656418178249</v>
      </c>
      <c r="L53" s="57"/>
      <c r="O53" s="87"/>
    </row>
    <row r="54" spans="2:15" x14ac:dyDescent="0.25">
      <c r="B54" s="5"/>
      <c r="C54" s="5"/>
      <c r="D54" s="5"/>
      <c r="E54" s="5">
        <v>3212</v>
      </c>
      <c r="F54" s="5" t="s">
        <v>89</v>
      </c>
      <c r="G54" s="58">
        <v>44815.39</v>
      </c>
      <c r="H54" s="58"/>
      <c r="I54" s="58"/>
      <c r="J54" s="58">
        <v>51778.49</v>
      </c>
      <c r="K54" s="57">
        <f t="shared" ref="K54:K76" si="12">J54/G54*100</f>
        <v>115.5372964510629</v>
      </c>
      <c r="L54" s="57"/>
      <c r="O54" s="87"/>
    </row>
    <row r="55" spans="2:15" x14ac:dyDescent="0.25">
      <c r="B55" s="5"/>
      <c r="C55" s="5"/>
      <c r="D55" s="5"/>
      <c r="E55" s="5">
        <v>3213</v>
      </c>
      <c r="F55" s="5" t="s">
        <v>90</v>
      </c>
      <c r="G55" s="58">
        <v>845</v>
      </c>
      <c r="H55" s="58"/>
      <c r="I55" s="58"/>
      <c r="J55" s="58">
        <v>784.3</v>
      </c>
      <c r="K55" s="57">
        <f t="shared" si="12"/>
        <v>92.816568047337284</v>
      </c>
      <c r="L55" s="57"/>
      <c r="O55" s="87"/>
    </row>
    <row r="56" spans="2:15" x14ac:dyDescent="0.25">
      <c r="B56" s="5"/>
      <c r="C56" s="5"/>
      <c r="D56" s="5"/>
      <c r="E56" s="5">
        <v>3214</v>
      </c>
      <c r="F56" s="5" t="s">
        <v>91</v>
      </c>
      <c r="G56" s="58">
        <v>1720.23</v>
      </c>
      <c r="H56" s="58"/>
      <c r="I56" s="58"/>
      <c r="J56" s="58">
        <v>1230.8</v>
      </c>
      <c r="K56" s="57">
        <f t="shared" si="12"/>
        <v>71.548571993279964</v>
      </c>
      <c r="L56" s="57"/>
      <c r="O56" s="87"/>
    </row>
    <row r="57" spans="2:15" x14ac:dyDescent="0.25">
      <c r="B57" s="76"/>
      <c r="C57" s="76"/>
      <c r="D57" s="76">
        <v>322</v>
      </c>
      <c r="E57" s="76"/>
      <c r="F57" s="76" t="s">
        <v>92</v>
      </c>
      <c r="G57" s="78">
        <f>SUM(G58:G63)</f>
        <v>50958.090000000004</v>
      </c>
      <c r="H57" s="78"/>
      <c r="I57" s="78"/>
      <c r="J57" s="78">
        <f>SUM(J58:J63)</f>
        <v>51586.29</v>
      </c>
      <c r="K57" s="93">
        <f t="shared" si="12"/>
        <v>101.23277775913499</v>
      </c>
      <c r="L57" s="93"/>
      <c r="O57" s="87"/>
    </row>
    <row r="58" spans="2:15" x14ac:dyDescent="0.25">
      <c r="B58" s="5"/>
      <c r="C58" s="5"/>
      <c r="D58" s="5"/>
      <c r="E58" s="5">
        <v>3221</v>
      </c>
      <c r="F58" s="5" t="s">
        <v>93</v>
      </c>
      <c r="G58" s="58">
        <v>13107.22</v>
      </c>
      <c r="H58" s="58"/>
      <c r="I58" s="58"/>
      <c r="J58" s="58">
        <v>12232.91</v>
      </c>
      <c r="K58" s="57">
        <f t="shared" si="12"/>
        <v>93.329554245675283</v>
      </c>
      <c r="L58" s="57"/>
      <c r="O58" s="87"/>
    </row>
    <row r="59" spans="2:15" x14ac:dyDescent="0.25">
      <c r="B59" s="5"/>
      <c r="C59" s="5"/>
      <c r="D59" s="5"/>
      <c r="E59" s="5">
        <v>3222</v>
      </c>
      <c r="F59" s="5" t="s">
        <v>94</v>
      </c>
      <c r="G59" s="58">
        <v>9164.66</v>
      </c>
      <c r="H59" s="58"/>
      <c r="I59" s="58"/>
      <c r="J59" s="58">
        <v>10991.96</v>
      </c>
      <c r="K59" s="57">
        <f t="shared" si="12"/>
        <v>119.93854654728054</v>
      </c>
      <c r="L59" s="57"/>
      <c r="O59" s="87"/>
    </row>
    <row r="60" spans="2:15" x14ac:dyDescent="0.25">
      <c r="B60" s="5"/>
      <c r="C60" s="5"/>
      <c r="D60" s="5"/>
      <c r="E60" s="5">
        <v>3223</v>
      </c>
      <c r="F60" s="5" t="s">
        <v>95</v>
      </c>
      <c r="G60" s="58">
        <v>12604.36</v>
      </c>
      <c r="H60" s="58"/>
      <c r="I60" s="58"/>
      <c r="J60" s="58">
        <v>14884.71</v>
      </c>
      <c r="K60" s="57">
        <f t="shared" si="12"/>
        <v>118.09175555125368</v>
      </c>
      <c r="L60" s="57"/>
      <c r="O60" s="87"/>
    </row>
    <row r="61" spans="2:15" x14ac:dyDescent="0.25">
      <c r="B61" s="5"/>
      <c r="C61" s="5"/>
      <c r="D61" s="5"/>
      <c r="E61" s="5">
        <v>3224</v>
      </c>
      <c r="F61" s="5" t="s">
        <v>96</v>
      </c>
      <c r="G61" s="58">
        <v>10792.97</v>
      </c>
      <c r="H61" s="58"/>
      <c r="I61" s="58"/>
      <c r="J61" s="58">
        <v>7715.89</v>
      </c>
      <c r="K61" s="57">
        <f t="shared" si="12"/>
        <v>71.489960594720458</v>
      </c>
      <c r="L61" s="57"/>
      <c r="O61" s="87"/>
    </row>
    <row r="62" spans="2:15" x14ac:dyDescent="0.25">
      <c r="B62" s="5"/>
      <c r="C62" s="5"/>
      <c r="D62" s="5"/>
      <c r="E62" s="5">
        <v>3225</v>
      </c>
      <c r="F62" s="5" t="s">
        <v>97</v>
      </c>
      <c r="G62" s="58">
        <v>5226.8999999999996</v>
      </c>
      <c r="H62" s="58"/>
      <c r="I62" s="58"/>
      <c r="J62" s="58">
        <v>5133.34</v>
      </c>
      <c r="K62" s="57">
        <f t="shared" si="12"/>
        <v>98.210028889016442</v>
      </c>
      <c r="L62" s="57"/>
      <c r="O62" s="87"/>
    </row>
    <row r="63" spans="2:15" x14ac:dyDescent="0.25">
      <c r="B63" s="5"/>
      <c r="C63" s="5"/>
      <c r="D63" s="5"/>
      <c r="E63" s="5">
        <v>3227</v>
      </c>
      <c r="F63" s="5" t="s">
        <v>98</v>
      </c>
      <c r="G63" s="58">
        <v>61.98</v>
      </c>
      <c r="H63" s="58"/>
      <c r="I63" s="58"/>
      <c r="J63" s="58">
        <v>627.48</v>
      </c>
      <c r="K63" s="57">
        <f t="shared" si="12"/>
        <v>1012.3910939012585</v>
      </c>
      <c r="L63" s="57"/>
      <c r="O63" s="87"/>
    </row>
    <row r="64" spans="2:15" x14ac:dyDescent="0.25">
      <c r="B64" s="76"/>
      <c r="C64" s="76"/>
      <c r="D64" s="76">
        <v>323</v>
      </c>
      <c r="E64" s="76"/>
      <c r="F64" s="76" t="s">
        <v>99</v>
      </c>
      <c r="G64" s="78">
        <f>SUM(G65:G73)</f>
        <v>278319.83</v>
      </c>
      <c r="H64" s="78"/>
      <c r="I64" s="78"/>
      <c r="J64" s="78">
        <f>SUM(J65:J73)</f>
        <v>290539.36000000004</v>
      </c>
      <c r="K64" s="93">
        <f t="shared" si="12"/>
        <v>104.39046330259688</v>
      </c>
      <c r="L64" s="93"/>
      <c r="O64" s="87"/>
    </row>
    <row r="65" spans="2:15" x14ac:dyDescent="0.25">
      <c r="B65" s="5"/>
      <c r="C65" s="5"/>
      <c r="D65" s="5"/>
      <c r="E65" s="5">
        <v>3231</v>
      </c>
      <c r="F65" s="5" t="s">
        <v>100</v>
      </c>
      <c r="G65" s="58">
        <v>6557.02</v>
      </c>
      <c r="H65" s="58"/>
      <c r="I65" s="58"/>
      <c r="J65" s="58">
        <v>4527.9399999999996</v>
      </c>
      <c r="K65" s="57">
        <f t="shared" si="12"/>
        <v>69.054845036312216</v>
      </c>
      <c r="L65" s="57"/>
      <c r="O65" s="87"/>
    </row>
    <row r="66" spans="2:15" x14ac:dyDescent="0.25">
      <c r="B66" s="5"/>
      <c r="C66" s="5"/>
      <c r="D66" s="5"/>
      <c r="E66" s="5">
        <v>3232</v>
      </c>
      <c r="F66" s="5" t="s">
        <v>101</v>
      </c>
      <c r="G66" s="58">
        <v>22332.92</v>
      </c>
      <c r="H66" s="58"/>
      <c r="I66" s="58"/>
      <c r="J66" s="58">
        <v>20599.39</v>
      </c>
      <c r="K66" s="57">
        <f t="shared" si="12"/>
        <v>92.237781714169046</v>
      </c>
      <c r="L66" s="57"/>
      <c r="O66" s="87"/>
    </row>
    <row r="67" spans="2:15" x14ac:dyDescent="0.25">
      <c r="B67" s="5"/>
      <c r="C67" s="5"/>
      <c r="D67" s="5"/>
      <c r="E67" s="5">
        <v>3233</v>
      </c>
      <c r="F67" s="5" t="s">
        <v>102</v>
      </c>
      <c r="G67" s="58">
        <v>2575.58</v>
      </c>
      <c r="H67" s="58"/>
      <c r="I67" s="58"/>
      <c r="J67" s="58">
        <v>2292.63</v>
      </c>
      <c r="K67" s="57">
        <f t="shared" si="12"/>
        <v>89.01412497379232</v>
      </c>
      <c r="L67" s="57"/>
      <c r="O67" s="87"/>
    </row>
    <row r="68" spans="2:15" x14ac:dyDescent="0.25">
      <c r="B68" s="5"/>
      <c r="C68" s="5"/>
      <c r="D68" s="5"/>
      <c r="E68" s="5">
        <v>3234</v>
      </c>
      <c r="F68" s="5" t="s">
        <v>103</v>
      </c>
      <c r="G68" s="58">
        <v>5715.49</v>
      </c>
      <c r="H68" s="58"/>
      <c r="I68" s="58"/>
      <c r="J68" s="58">
        <v>6680.89</v>
      </c>
      <c r="K68" s="57">
        <f t="shared" si="12"/>
        <v>116.89094023434563</v>
      </c>
      <c r="L68" s="57"/>
      <c r="O68" s="87"/>
    </row>
    <row r="69" spans="2:15" x14ac:dyDescent="0.25">
      <c r="B69" s="5"/>
      <c r="C69" s="5"/>
      <c r="D69" s="5"/>
      <c r="E69" s="5">
        <v>3235</v>
      </c>
      <c r="F69" s="5" t="s">
        <v>104</v>
      </c>
      <c r="G69" s="58">
        <v>55585.53</v>
      </c>
      <c r="H69" s="58"/>
      <c r="I69" s="58"/>
      <c r="J69" s="58">
        <v>68166.73</v>
      </c>
      <c r="K69" s="57">
        <f t="shared" si="12"/>
        <v>122.63394807965311</v>
      </c>
      <c r="L69" s="57"/>
      <c r="O69" s="87"/>
    </row>
    <row r="70" spans="2:15" x14ac:dyDescent="0.25">
      <c r="B70" s="5"/>
      <c r="C70" s="5"/>
      <c r="D70" s="5"/>
      <c r="E70" s="5">
        <v>3236</v>
      </c>
      <c r="F70" s="5" t="s">
        <v>105</v>
      </c>
      <c r="G70" s="58">
        <v>5883</v>
      </c>
      <c r="H70" s="58"/>
      <c r="I70" s="58"/>
      <c r="J70" s="58">
        <v>6370.8</v>
      </c>
      <c r="K70" s="57">
        <f t="shared" si="12"/>
        <v>108.29168791432944</v>
      </c>
      <c r="L70" s="57"/>
      <c r="O70" s="87"/>
    </row>
    <row r="71" spans="2:15" x14ac:dyDescent="0.25">
      <c r="B71" s="5"/>
      <c r="C71" s="5"/>
      <c r="D71" s="5"/>
      <c r="E71" s="5">
        <v>3237</v>
      </c>
      <c r="F71" s="5" t="s">
        <v>106</v>
      </c>
      <c r="G71" s="58">
        <v>159605.95000000001</v>
      </c>
      <c r="H71" s="58"/>
      <c r="I71" s="58"/>
      <c r="J71" s="58">
        <v>158169.57</v>
      </c>
      <c r="K71" s="57">
        <f t="shared" si="12"/>
        <v>99.100046082241917</v>
      </c>
      <c r="L71" s="57"/>
      <c r="O71" s="87"/>
    </row>
    <row r="72" spans="2:15" x14ac:dyDescent="0.25">
      <c r="B72" s="5"/>
      <c r="C72" s="5"/>
      <c r="D72" s="5"/>
      <c r="E72" s="5">
        <v>3238</v>
      </c>
      <c r="F72" s="5" t="s">
        <v>107</v>
      </c>
      <c r="G72" s="58">
        <v>3216.73</v>
      </c>
      <c r="H72" s="58"/>
      <c r="I72" s="58"/>
      <c r="J72" s="58">
        <v>4102.57</v>
      </c>
      <c r="K72" s="57">
        <f t="shared" si="12"/>
        <v>127.53852514820952</v>
      </c>
      <c r="L72" s="57"/>
      <c r="O72" s="87"/>
    </row>
    <row r="73" spans="2:15" x14ac:dyDescent="0.25">
      <c r="B73" s="5"/>
      <c r="C73" s="5"/>
      <c r="D73" s="5"/>
      <c r="E73" s="5">
        <v>3239</v>
      </c>
      <c r="F73" s="5" t="s">
        <v>108</v>
      </c>
      <c r="G73" s="58">
        <v>16847.61</v>
      </c>
      <c r="H73" s="58"/>
      <c r="I73" s="58"/>
      <c r="J73" s="58">
        <v>19628.84</v>
      </c>
      <c r="K73" s="57">
        <f t="shared" si="12"/>
        <v>116.50815753688507</v>
      </c>
      <c r="L73" s="57"/>
      <c r="O73" s="87"/>
    </row>
    <row r="74" spans="2:15" x14ac:dyDescent="0.25">
      <c r="B74" s="76"/>
      <c r="C74" s="76"/>
      <c r="D74" s="76">
        <v>324</v>
      </c>
      <c r="E74" s="76"/>
      <c r="F74" s="76" t="s">
        <v>109</v>
      </c>
      <c r="G74" s="78">
        <f>G75</f>
        <v>25662.51</v>
      </c>
      <c r="H74" s="78"/>
      <c r="I74" s="78"/>
      <c r="J74" s="78">
        <f>J75</f>
        <v>35577.730000000003</v>
      </c>
      <c r="K74" s="93">
        <f t="shared" si="12"/>
        <v>138.63698445709326</v>
      </c>
      <c r="L74" s="93"/>
      <c r="O74" s="87"/>
    </row>
    <row r="75" spans="2:15" x14ac:dyDescent="0.25">
      <c r="B75" s="5"/>
      <c r="C75" s="5"/>
      <c r="D75" s="5"/>
      <c r="E75" s="5">
        <v>3241</v>
      </c>
      <c r="F75" s="5" t="s">
        <v>109</v>
      </c>
      <c r="G75" s="58">
        <v>25662.51</v>
      </c>
      <c r="H75" s="58"/>
      <c r="I75" s="58"/>
      <c r="J75" s="58">
        <v>35577.730000000003</v>
      </c>
      <c r="K75" s="57">
        <f t="shared" si="12"/>
        <v>138.63698445709326</v>
      </c>
      <c r="L75" s="57"/>
      <c r="O75" s="87"/>
    </row>
    <row r="76" spans="2:15" x14ac:dyDescent="0.25">
      <c r="B76" s="76"/>
      <c r="C76" s="76"/>
      <c r="D76" s="76">
        <v>329</v>
      </c>
      <c r="E76" s="76"/>
      <c r="F76" s="76"/>
      <c r="G76" s="78">
        <f>SUM(G77:G83)</f>
        <v>16248.83</v>
      </c>
      <c r="H76" s="78"/>
      <c r="I76" s="78"/>
      <c r="J76" s="78">
        <f>SUM(J77:J83)</f>
        <v>19639.440000000002</v>
      </c>
      <c r="K76" s="93">
        <f t="shared" si="12"/>
        <v>120.86679471691193</v>
      </c>
      <c r="L76" s="93"/>
      <c r="O76" s="87"/>
    </row>
    <row r="77" spans="2:15" x14ac:dyDescent="0.25">
      <c r="B77" s="59"/>
      <c r="C77" s="59"/>
      <c r="D77" s="59"/>
      <c r="E77" s="59">
        <v>3291</v>
      </c>
      <c r="F77" s="59" t="s">
        <v>110</v>
      </c>
      <c r="G77" s="62">
        <v>50</v>
      </c>
      <c r="H77" s="62"/>
      <c r="I77" s="62"/>
      <c r="J77" s="62">
        <v>0</v>
      </c>
      <c r="K77" s="57">
        <v>0</v>
      </c>
      <c r="L77" s="64"/>
      <c r="O77" s="87"/>
    </row>
    <row r="78" spans="2:15" x14ac:dyDescent="0.25">
      <c r="B78" s="5"/>
      <c r="C78" s="5"/>
      <c r="D78" s="5"/>
      <c r="E78" s="5">
        <v>3292</v>
      </c>
      <c r="F78" s="5" t="s">
        <v>111</v>
      </c>
      <c r="G78" s="58">
        <v>188.84</v>
      </c>
      <c r="H78" s="58"/>
      <c r="I78" s="58"/>
      <c r="J78" s="58">
        <v>261.10000000000002</v>
      </c>
      <c r="K78" s="57">
        <f t="shared" ref="K78:K88" si="13">J78/G78*100</f>
        <v>138.26519805126034</v>
      </c>
      <c r="L78" s="57"/>
      <c r="O78" s="87"/>
    </row>
    <row r="79" spans="2:15" x14ac:dyDescent="0.25">
      <c r="B79" s="5"/>
      <c r="C79" s="5"/>
      <c r="D79" s="5"/>
      <c r="E79" s="5">
        <v>3293</v>
      </c>
      <c r="F79" s="5" t="s">
        <v>112</v>
      </c>
      <c r="G79" s="58">
        <v>3091.46</v>
      </c>
      <c r="H79" s="58"/>
      <c r="I79" s="58"/>
      <c r="J79" s="58">
        <v>573.61</v>
      </c>
      <c r="K79" s="57">
        <f t="shared" si="13"/>
        <v>18.554663492330484</v>
      </c>
      <c r="L79" s="57"/>
      <c r="O79" s="87"/>
    </row>
    <row r="80" spans="2:15" x14ac:dyDescent="0.25">
      <c r="B80" s="5"/>
      <c r="C80" s="5"/>
      <c r="D80" s="5"/>
      <c r="E80" s="5">
        <v>3294</v>
      </c>
      <c r="F80" s="5" t="s">
        <v>113</v>
      </c>
      <c r="G80" s="58">
        <v>3155</v>
      </c>
      <c r="H80" s="58"/>
      <c r="I80" s="58"/>
      <c r="J80" s="58">
        <v>1155</v>
      </c>
      <c r="K80" s="57">
        <f t="shared" si="13"/>
        <v>36.608557844690964</v>
      </c>
      <c r="L80" s="57"/>
      <c r="O80" s="87"/>
    </row>
    <row r="81" spans="2:15" x14ac:dyDescent="0.25">
      <c r="B81" s="5"/>
      <c r="C81" s="5"/>
      <c r="D81" s="5"/>
      <c r="E81" s="5">
        <v>3295</v>
      </c>
      <c r="F81" s="5" t="s">
        <v>114</v>
      </c>
      <c r="G81" s="58">
        <v>4661.45</v>
      </c>
      <c r="H81" s="58"/>
      <c r="I81" s="58"/>
      <c r="J81" s="58">
        <v>7568.65</v>
      </c>
      <c r="K81" s="57">
        <f t="shared" si="13"/>
        <v>162.36686009718005</v>
      </c>
      <c r="L81" s="57"/>
      <c r="O81" s="87"/>
    </row>
    <row r="82" spans="2:15" x14ac:dyDescent="0.25">
      <c r="B82" s="5"/>
      <c r="C82" s="5"/>
      <c r="D82" s="5"/>
      <c r="E82" s="5">
        <v>3296</v>
      </c>
      <c r="F82" s="5" t="s">
        <v>115</v>
      </c>
      <c r="G82" s="58">
        <v>0</v>
      </c>
      <c r="H82" s="58"/>
      <c r="I82" s="58"/>
      <c r="J82" s="58">
        <v>0</v>
      </c>
      <c r="K82" s="57">
        <v>0</v>
      </c>
      <c r="L82" s="57"/>
      <c r="O82" s="87"/>
    </row>
    <row r="83" spans="2:15" x14ac:dyDescent="0.25">
      <c r="B83" s="5"/>
      <c r="C83" s="5"/>
      <c r="D83" s="6"/>
      <c r="E83" s="6">
        <v>3299</v>
      </c>
      <c r="F83" s="5" t="s">
        <v>116</v>
      </c>
      <c r="G83" s="58">
        <v>5102.08</v>
      </c>
      <c r="H83" s="58"/>
      <c r="I83" s="58"/>
      <c r="J83" s="58">
        <v>10081.08</v>
      </c>
      <c r="K83" s="57">
        <f t="shared" si="13"/>
        <v>197.58765052684396</v>
      </c>
      <c r="L83" s="57"/>
      <c r="O83" s="87"/>
    </row>
    <row r="84" spans="2:15" s="168" customFormat="1" x14ac:dyDescent="0.25">
      <c r="B84" s="79"/>
      <c r="C84" s="79">
        <v>34</v>
      </c>
      <c r="D84" s="79"/>
      <c r="E84" s="79"/>
      <c r="F84" s="79" t="s">
        <v>117</v>
      </c>
      <c r="G84" s="166">
        <f>G85</f>
        <v>2109.58</v>
      </c>
      <c r="H84" s="166">
        <v>2200</v>
      </c>
      <c r="I84" s="166">
        <v>2231.7800000000002</v>
      </c>
      <c r="J84" s="166">
        <f>J85</f>
        <v>2408.88</v>
      </c>
      <c r="K84" s="167">
        <f t="shared" si="13"/>
        <v>114.18765820684686</v>
      </c>
      <c r="L84" s="167">
        <f>J84/I84*100</f>
        <v>107.93536997374294</v>
      </c>
      <c r="O84" s="169"/>
    </row>
    <row r="85" spans="2:15" x14ac:dyDescent="0.25">
      <c r="B85" s="76"/>
      <c r="C85" s="82"/>
      <c r="D85" s="76">
        <v>343</v>
      </c>
      <c r="E85" s="76"/>
      <c r="F85" s="83" t="s">
        <v>117</v>
      </c>
      <c r="G85" s="78">
        <f>G86+G88</f>
        <v>2109.58</v>
      </c>
      <c r="H85" s="78"/>
      <c r="I85" s="78"/>
      <c r="J85" s="78">
        <f>SUM(J86:J88)</f>
        <v>2408.88</v>
      </c>
      <c r="K85" s="93">
        <f t="shared" si="13"/>
        <v>114.18765820684686</v>
      </c>
      <c r="L85" s="93"/>
      <c r="O85" s="87"/>
    </row>
    <row r="86" spans="2:15" x14ac:dyDescent="0.25">
      <c r="B86" s="5"/>
      <c r="C86" s="17"/>
      <c r="D86" s="6"/>
      <c r="E86" s="6">
        <v>3431</v>
      </c>
      <c r="F86" s="163" t="s">
        <v>118</v>
      </c>
      <c r="G86" s="58">
        <v>2109.44</v>
      </c>
      <c r="H86" s="58"/>
      <c r="I86" s="58"/>
      <c r="J86" s="58">
        <v>2408.71</v>
      </c>
      <c r="K86" s="57">
        <f t="shared" si="13"/>
        <v>114.1871776395631</v>
      </c>
      <c r="L86" s="57"/>
      <c r="O86" s="87"/>
    </row>
    <row r="87" spans="2:15" x14ac:dyDescent="0.25">
      <c r="B87" s="5"/>
      <c r="C87" s="17"/>
      <c r="D87" s="6"/>
      <c r="E87" s="6">
        <v>3432</v>
      </c>
      <c r="F87" s="163" t="s">
        <v>119</v>
      </c>
      <c r="G87" s="58">
        <v>0</v>
      </c>
      <c r="H87" s="58"/>
      <c r="I87" s="58"/>
      <c r="J87" s="58">
        <v>0</v>
      </c>
      <c r="K87" s="57">
        <v>0</v>
      </c>
      <c r="L87" s="57"/>
      <c r="O87" s="87"/>
    </row>
    <row r="88" spans="2:15" x14ac:dyDescent="0.25">
      <c r="B88" s="5"/>
      <c r="C88" s="5"/>
      <c r="D88" s="6"/>
      <c r="E88" s="6">
        <v>3433</v>
      </c>
      <c r="F88" s="163" t="s">
        <v>120</v>
      </c>
      <c r="G88" s="58">
        <v>0.14000000000000001</v>
      </c>
      <c r="H88" s="58"/>
      <c r="I88" s="58"/>
      <c r="J88" s="58">
        <v>0.17</v>
      </c>
      <c r="K88" s="57">
        <f t="shared" si="13"/>
        <v>121.42857142857142</v>
      </c>
      <c r="L88" s="57"/>
      <c r="O88" s="87"/>
    </row>
    <row r="89" spans="2:15" s="168" customFormat="1" x14ac:dyDescent="0.25">
      <c r="B89" s="79"/>
      <c r="C89" s="79">
        <v>37</v>
      </c>
      <c r="D89" s="79"/>
      <c r="E89" s="79"/>
      <c r="F89" s="165" t="s">
        <v>121</v>
      </c>
      <c r="G89" s="166">
        <f>G90</f>
        <v>150</v>
      </c>
      <c r="H89" s="166">
        <v>0</v>
      </c>
      <c r="I89" s="166">
        <v>7000</v>
      </c>
      <c r="J89" s="166">
        <f>J90</f>
        <v>7000</v>
      </c>
      <c r="K89" s="167">
        <v>0</v>
      </c>
      <c r="L89" s="167">
        <v>0</v>
      </c>
      <c r="O89" s="169"/>
    </row>
    <row r="90" spans="2:15" x14ac:dyDescent="0.25">
      <c r="B90" s="76"/>
      <c r="C90" s="76"/>
      <c r="D90" s="77">
        <v>372</v>
      </c>
      <c r="E90" s="77"/>
      <c r="F90" s="164" t="s">
        <v>122</v>
      </c>
      <c r="G90" s="78">
        <f>G91</f>
        <v>150</v>
      </c>
      <c r="H90" s="78"/>
      <c r="I90" s="78"/>
      <c r="J90" s="78">
        <f>J91</f>
        <v>7000</v>
      </c>
      <c r="K90" s="93">
        <v>0</v>
      </c>
      <c r="L90" s="93"/>
      <c r="O90" s="87"/>
    </row>
    <row r="91" spans="2:15" x14ac:dyDescent="0.25">
      <c r="B91" s="5"/>
      <c r="C91" s="5"/>
      <c r="D91" s="6"/>
      <c r="E91" s="6">
        <v>3721</v>
      </c>
      <c r="F91" s="163" t="s">
        <v>122</v>
      </c>
      <c r="G91" s="58">
        <v>150</v>
      </c>
      <c r="H91" s="58"/>
      <c r="I91" s="58"/>
      <c r="J91" s="58">
        <v>7000</v>
      </c>
      <c r="K91" s="57">
        <v>0</v>
      </c>
      <c r="L91" s="57"/>
      <c r="O91" s="87"/>
    </row>
    <row r="92" spans="2:15" s="168" customFormat="1" x14ac:dyDescent="0.25">
      <c r="B92" s="79"/>
      <c r="C92" s="79">
        <v>38</v>
      </c>
      <c r="D92" s="79"/>
      <c r="E92" s="79"/>
      <c r="F92" s="165" t="s">
        <v>257</v>
      </c>
      <c r="G92" s="166">
        <f>G93</f>
        <v>80.680000000000007</v>
      </c>
      <c r="H92" s="166">
        <v>5181</v>
      </c>
      <c r="I92" s="166">
        <v>76.5</v>
      </c>
      <c r="J92" s="166">
        <f>J93</f>
        <v>756.5</v>
      </c>
      <c r="K92" s="167">
        <f>J76/G76*100</f>
        <v>120.86679471691193</v>
      </c>
      <c r="L92" s="167">
        <f>J92/I92*100</f>
        <v>988.88888888888891</v>
      </c>
    </row>
    <row r="93" spans="2:15" x14ac:dyDescent="0.25">
      <c r="B93" s="76"/>
      <c r="C93" s="76"/>
      <c r="D93" s="164">
        <v>381</v>
      </c>
      <c r="E93" s="164"/>
      <c r="F93" s="164" t="s">
        <v>72</v>
      </c>
      <c r="G93" s="78">
        <f>G95</f>
        <v>80.680000000000007</v>
      </c>
      <c r="H93" s="78"/>
      <c r="I93" s="78"/>
      <c r="J93" s="78">
        <f>J94+J95</f>
        <v>756.5</v>
      </c>
      <c r="K93" s="93">
        <f t="shared" ref="K93:K99" si="14">J93/G93*100</f>
        <v>937.65493306891403</v>
      </c>
      <c r="L93" s="93"/>
    </row>
    <row r="94" spans="2:15" x14ac:dyDescent="0.25">
      <c r="B94" s="59"/>
      <c r="C94" s="59"/>
      <c r="D94" s="159"/>
      <c r="E94" s="159">
        <v>3811</v>
      </c>
      <c r="F94" s="159" t="s">
        <v>245</v>
      </c>
      <c r="G94" s="62"/>
      <c r="H94" s="62"/>
      <c r="I94" s="62"/>
      <c r="J94" s="62">
        <v>680</v>
      </c>
      <c r="K94" s="57">
        <v>0</v>
      </c>
      <c r="L94" s="64"/>
    </row>
    <row r="95" spans="2:15" x14ac:dyDescent="0.25">
      <c r="B95" s="5"/>
      <c r="C95" s="5"/>
      <c r="D95" s="163"/>
      <c r="E95" s="163">
        <v>3812</v>
      </c>
      <c r="F95" s="163" t="s">
        <v>123</v>
      </c>
      <c r="G95" s="58">
        <v>80.680000000000007</v>
      </c>
      <c r="H95" s="58"/>
      <c r="I95" s="58"/>
      <c r="J95" s="58">
        <v>76.5</v>
      </c>
      <c r="K95" s="57">
        <f t="shared" si="14"/>
        <v>94.819038175508169</v>
      </c>
      <c r="L95" s="57"/>
    </row>
    <row r="96" spans="2:15" x14ac:dyDescent="0.25">
      <c r="B96" s="89">
        <v>4</v>
      </c>
      <c r="C96" s="90"/>
      <c r="D96" s="90"/>
      <c r="E96" s="90"/>
      <c r="F96" s="92" t="s">
        <v>6</v>
      </c>
      <c r="G96" s="71">
        <f>G97</f>
        <v>32968.65</v>
      </c>
      <c r="H96" s="71">
        <f>H97</f>
        <v>0</v>
      </c>
      <c r="I96" s="71">
        <f>I97</f>
        <v>62000</v>
      </c>
      <c r="J96" s="71">
        <f>J97</f>
        <v>25079.73</v>
      </c>
      <c r="K96" s="88">
        <f t="shared" si="14"/>
        <v>76.071449695392431</v>
      </c>
      <c r="L96" s="88"/>
    </row>
    <row r="97" spans="2:15" s="168" customFormat="1" ht="25.5" x14ac:dyDescent="0.25">
      <c r="B97" s="171"/>
      <c r="C97" s="171">
        <v>42</v>
      </c>
      <c r="D97" s="171"/>
      <c r="E97" s="171"/>
      <c r="F97" s="172" t="s">
        <v>7</v>
      </c>
      <c r="G97" s="166">
        <f>G98+G102</f>
        <v>32968.65</v>
      </c>
      <c r="H97" s="166">
        <v>0</v>
      </c>
      <c r="I97" s="166">
        <v>62000</v>
      </c>
      <c r="J97" s="166">
        <f>J98+J102</f>
        <v>25079.73</v>
      </c>
      <c r="K97" s="167">
        <f t="shared" si="14"/>
        <v>76.071449695392431</v>
      </c>
      <c r="L97" s="167">
        <f>J97/I97*100</f>
        <v>40.451177419354842</v>
      </c>
    </row>
    <row r="98" spans="2:15" x14ac:dyDescent="0.25">
      <c r="B98" s="74"/>
      <c r="C98" s="74"/>
      <c r="D98" s="76">
        <v>422</v>
      </c>
      <c r="E98" s="76"/>
      <c r="F98" s="76" t="s">
        <v>124</v>
      </c>
      <c r="G98" s="78">
        <f>G99+G100+G101</f>
        <v>32509.43</v>
      </c>
      <c r="H98" s="78"/>
      <c r="I98" s="78"/>
      <c r="J98" s="78">
        <f>SUM(J99:J101)</f>
        <v>24675.35</v>
      </c>
      <c r="K98" s="93">
        <f t="shared" si="14"/>
        <v>75.902130551043186</v>
      </c>
      <c r="L98" s="93">
        <v>0</v>
      </c>
    </row>
    <row r="99" spans="2:15" x14ac:dyDescent="0.25">
      <c r="B99" s="9"/>
      <c r="C99" s="9"/>
      <c r="D99" s="5"/>
      <c r="E99" s="5">
        <v>4221</v>
      </c>
      <c r="F99" s="5" t="s">
        <v>125</v>
      </c>
      <c r="G99" s="58">
        <v>1500</v>
      </c>
      <c r="H99" s="58"/>
      <c r="I99" s="58"/>
      <c r="J99" s="58">
        <v>0</v>
      </c>
      <c r="K99" s="57">
        <f t="shared" si="14"/>
        <v>0</v>
      </c>
      <c r="L99" s="57"/>
    </row>
    <row r="100" spans="2:15" x14ac:dyDescent="0.25">
      <c r="B100" s="9"/>
      <c r="C100" s="9"/>
      <c r="D100" s="9"/>
      <c r="E100" s="9">
        <v>4223</v>
      </c>
      <c r="F100" s="16" t="s">
        <v>126</v>
      </c>
      <c r="G100" s="58">
        <v>666.84</v>
      </c>
      <c r="H100" s="58"/>
      <c r="I100" s="58"/>
      <c r="J100" s="58">
        <v>3445.26</v>
      </c>
      <c r="K100" s="57">
        <v>0</v>
      </c>
      <c r="L100" s="57"/>
      <c r="O100" t="s">
        <v>66</v>
      </c>
    </row>
    <row r="101" spans="2:15" x14ac:dyDescent="0.25">
      <c r="B101" s="9"/>
      <c r="C101" s="9"/>
      <c r="D101" s="5"/>
      <c r="E101" s="5">
        <v>4226</v>
      </c>
      <c r="F101" s="5" t="s">
        <v>127</v>
      </c>
      <c r="G101" s="58">
        <v>30342.59</v>
      </c>
      <c r="H101" s="58"/>
      <c r="I101" s="58"/>
      <c r="J101" s="58">
        <v>21230.09</v>
      </c>
      <c r="K101" s="57">
        <f>J101/G101*100</f>
        <v>69.967955932568714</v>
      </c>
      <c r="L101" s="57"/>
    </row>
    <row r="102" spans="2:15" x14ac:dyDescent="0.25">
      <c r="B102" s="74"/>
      <c r="C102" s="74"/>
      <c r="D102" s="76">
        <v>424</v>
      </c>
      <c r="E102" s="76"/>
      <c r="F102" s="76" t="s">
        <v>128</v>
      </c>
      <c r="G102" s="78">
        <f>G103</f>
        <v>459.22</v>
      </c>
      <c r="H102" s="78"/>
      <c r="I102" s="78"/>
      <c r="J102" s="78">
        <f>J103</f>
        <v>404.38</v>
      </c>
      <c r="K102" s="93">
        <f>J102/G102*100</f>
        <v>88.058011410652838</v>
      </c>
      <c r="L102" s="93">
        <v>0</v>
      </c>
    </row>
    <row r="103" spans="2:15" x14ac:dyDescent="0.25">
      <c r="B103" s="9"/>
      <c r="C103" s="9"/>
      <c r="D103" s="5"/>
      <c r="E103" s="5">
        <v>4241</v>
      </c>
      <c r="F103" s="5" t="s">
        <v>129</v>
      </c>
      <c r="G103" s="58">
        <v>459.22</v>
      </c>
      <c r="H103" s="58"/>
      <c r="I103" s="58"/>
      <c r="J103" s="58">
        <v>404.38</v>
      </c>
      <c r="K103" s="57">
        <f>J103/G103*100</f>
        <v>88.058011410652838</v>
      </c>
      <c r="L103" s="57"/>
    </row>
    <row r="104" spans="2:15" x14ac:dyDescent="0.25">
      <c r="B104" s="89">
        <v>5</v>
      </c>
      <c r="C104" s="90"/>
      <c r="D104" s="90"/>
      <c r="E104" s="90"/>
      <c r="F104" s="91" t="s">
        <v>130</v>
      </c>
      <c r="G104" s="71">
        <f>G105</f>
        <v>2000</v>
      </c>
      <c r="H104" s="71">
        <f>H105</f>
        <v>0</v>
      </c>
      <c r="I104" s="71">
        <f>I105</f>
        <v>0</v>
      </c>
      <c r="J104" s="71">
        <f>J105</f>
        <v>0</v>
      </c>
      <c r="K104" s="88"/>
      <c r="L104" s="88"/>
    </row>
    <row r="105" spans="2:15" s="168" customFormat="1" x14ac:dyDescent="0.25">
      <c r="B105" s="171"/>
      <c r="C105" s="171">
        <v>51</v>
      </c>
      <c r="D105" s="171"/>
      <c r="E105" s="171"/>
      <c r="F105" s="173" t="s">
        <v>131</v>
      </c>
      <c r="G105" s="166">
        <f t="shared" ref="G105" si="15">G106+G110</f>
        <v>2000</v>
      </c>
      <c r="H105" s="166">
        <v>0</v>
      </c>
      <c r="I105" s="166">
        <v>0</v>
      </c>
      <c r="J105" s="166">
        <f t="shared" ref="J105:K105" si="16">J106+J110</f>
        <v>0</v>
      </c>
      <c r="K105" s="167">
        <f t="shared" si="16"/>
        <v>0</v>
      </c>
      <c r="L105" s="167">
        <v>0</v>
      </c>
    </row>
    <row r="106" spans="2:15" x14ac:dyDescent="0.25">
      <c r="B106" s="74"/>
      <c r="C106" s="74"/>
      <c r="D106" s="76">
        <v>518</v>
      </c>
      <c r="E106" s="76"/>
      <c r="F106" s="95" t="s">
        <v>256</v>
      </c>
      <c r="G106" s="78">
        <f>G107+G108+G109</f>
        <v>2000</v>
      </c>
      <c r="H106" s="78"/>
      <c r="I106" s="78"/>
      <c r="J106" s="78">
        <f>J107+J108+J109</f>
        <v>0</v>
      </c>
      <c r="K106" s="93">
        <v>0</v>
      </c>
      <c r="L106" s="93">
        <v>0</v>
      </c>
    </row>
    <row r="107" spans="2:15" ht="25.5" x14ac:dyDescent="0.25">
      <c r="B107" s="9"/>
      <c r="C107" s="9"/>
      <c r="D107" s="5"/>
      <c r="E107" s="5">
        <v>5181</v>
      </c>
      <c r="F107" s="23" t="s">
        <v>133</v>
      </c>
      <c r="G107" s="58">
        <v>2000</v>
      </c>
      <c r="H107" s="58"/>
      <c r="I107" s="58"/>
      <c r="J107" s="58">
        <v>0</v>
      </c>
      <c r="K107" s="57">
        <v>0</v>
      </c>
      <c r="L107" s="57"/>
    </row>
  </sheetData>
  <mergeCells count="7">
    <mergeCell ref="B8:F8"/>
    <mergeCell ref="B9:F9"/>
    <mergeCell ref="B37:F37"/>
    <mergeCell ref="B38:F38"/>
    <mergeCell ref="B2:L2"/>
    <mergeCell ref="B4:L4"/>
    <mergeCell ref="B6:L6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H40"/>
  <sheetViews>
    <sheetView workbookViewId="0">
      <selection activeCell="F34" sqref="F3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3"/>
      <c r="C1" s="13"/>
      <c r="D1" s="13"/>
      <c r="E1" s="13"/>
      <c r="F1" s="3"/>
      <c r="G1" s="3"/>
      <c r="H1" s="3"/>
    </row>
    <row r="2" spans="2:8" ht="15.75" customHeight="1" x14ac:dyDescent="0.25">
      <c r="B2" s="204" t="s">
        <v>33</v>
      </c>
      <c r="C2" s="204"/>
      <c r="D2" s="204"/>
      <c r="E2" s="204"/>
      <c r="F2" s="204"/>
      <c r="G2" s="204"/>
      <c r="H2" s="204"/>
    </row>
    <row r="3" spans="2:8" ht="18" x14ac:dyDescent="0.25">
      <c r="B3" s="13"/>
      <c r="C3" s="13"/>
      <c r="D3" s="13"/>
      <c r="E3" s="13"/>
      <c r="F3" s="3"/>
      <c r="G3" s="3"/>
      <c r="H3" s="3"/>
    </row>
    <row r="4" spans="2:8" ht="25.5" x14ac:dyDescent="0.25">
      <c r="B4" s="30" t="s">
        <v>8</v>
      </c>
      <c r="C4" s="50" t="s">
        <v>62</v>
      </c>
      <c r="D4" s="30" t="s">
        <v>63</v>
      </c>
      <c r="E4" s="30" t="s">
        <v>244</v>
      </c>
      <c r="F4" s="50" t="s">
        <v>65</v>
      </c>
      <c r="G4" s="30" t="s">
        <v>15</v>
      </c>
      <c r="H4" s="30" t="s">
        <v>40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17</v>
      </c>
      <c r="H5" s="30" t="s">
        <v>18</v>
      </c>
    </row>
    <row r="6" spans="2:8" x14ac:dyDescent="0.25">
      <c r="B6" s="98" t="s">
        <v>32</v>
      </c>
      <c r="C6" s="99">
        <f>C7+C9+C11+C14+C18+C20</f>
        <v>3970913.3</v>
      </c>
      <c r="D6" s="99">
        <f>D7+D9+D11+D14+D18+D20</f>
        <v>4102864.85</v>
      </c>
      <c r="E6" s="99">
        <f>E7+E9+E11+E14+E18+E20</f>
        <v>4735930.1399999997</v>
      </c>
      <c r="F6" s="99">
        <f>F7+F9+F11+F14+F18+F20</f>
        <v>4425657.9799999995</v>
      </c>
      <c r="G6" s="100">
        <f>F6/C6*100</f>
        <v>111.45189143263339</v>
      </c>
      <c r="H6" s="100">
        <f>F6/E6*100</f>
        <v>93.448548630829251</v>
      </c>
    </row>
    <row r="7" spans="2:8" x14ac:dyDescent="0.25">
      <c r="B7" s="69" t="s">
        <v>30</v>
      </c>
      <c r="C7" s="105">
        <f t="shared" ref="C7:E7" si="0">C8</f>
        <v>1112.67</v>
      </c>
      <c r="D7" s="105">
        <f t="shared" si="0"/>
        <v>729.96</v>
      </c>
      <c r="E7" s="105">
        <f t="shared" si="0"/>
        <v>5199.96</v>
      </c>
      <c r="F7" s="105">
        <f>F8</f>
        <v>4597.24</v>
      </c>
      <c r="G7" s="106">
        <f t="shared" ref="G7:G21" si="1">F7/C7*100</f>
        <v>413.17191979652546</v>
      </c>
      <c r="H7" s="106">
        <f t="shared" ref="H7:H38" si="2">F7/E7*100</f>
        <v>88.40914160878161</v>
      </c>
    </row>
    <row r="8" spans="2:8" x14ac:dyDescent="0.25">
      <c r="B8" s="26" t="s">
        <v>29</v>
      </c>
      <c r="C8" s="58">
        <v>1112.67</v>
      </c>
      <c r="D8" s="58">
        <v>729.96</v>
      </c>
      <c r="E8" s="58">
        <v>5199.96</v>
      </c>
      <c r="F8" s="58">
        <v>4597.24</v>
      </c>
      <c r="G8" s="101">
        <f t="shared" si="1"/>
        <v>413.17191979652546</v>
      </c>
      <c r="H8" s="101">
        <f t="shared" si="2"/>
        <v>88.40914160878161</v>
      </c>
    </row>
    <row r="9" spans="2:8" x14ac:dyDescent="0.25">
      <c r="B9" s="69" t="s">
        <v>28</v>
      </c>
      <c r="C9" s="105">
        <f t="shared" ref="C9:E9" si="3">C10</f>
        <v>3440.32</v>
      </c>
      <c r="D9" s="105">
        <f t="shared" si="3"/>
        <v>3500</v>
      </c>
      <c r="E9" s="105">
        <f t="shared" si="3"/>
        <v>6320.88</v>
      </c>
      <c r="F9" s="105">
        <f>F10</f>
        <v>7370.96</v>
      </c>
      <c r="G9" s="106">
        <f t="shared" si="1"/>
        <v>214.25216258952653</v>
      </c>
      <c r="H9" s="106">
        <f t="shared" si="2"/>
        <v>116.61287668805609</v>
      </c>
    </row>
    <row r="10" spans="2:8" x14ac:dyDescent="0.25">
      <c r="B10" s="24" t="s">
        <v>134</v>
      </c>
      <c r="C10" s="58">
        <v>3440.32</v>
      </c>
      <c r="D10" s="58">
        <v>3500</v>
      </c>
      <c r="E10" s="58">
        <v>6320.88</v>
      </c>
      <c r="F10" s="58">
        <v>7370.96</v>
      </c>
      <c r="G10" s="101">
        <f t="shared" si="1"/>
        <v>214.25216258952653</v>
      </c>
      <c r="H10" s="101">
        <f t="shared" si="2"/>
        <v>116.61287668805609</v>
      </c>
    </row>
    <row r="11" spans="2:8" x14ac:dyDescent="0.25">
      <c r="B11" s="69" t="s">
        <v>135</v>
      </c>
      <c r="C11" s="105">
        <f>C13+C12</f>
        <v>425684.77999999997</v>
      </c>
      <c r="D11" s="105">
        <f>D13+D12</f>
        <v>494053.89</v>
      </c>
      <c r="E11" s="105">
        <f>E13+E12</f>
        <v>543496</v>
      </c>
      <c r="F11" s="105">
        <f>F13+F12</f>
        <v>512802.69</v>
      </c>
      <c r="G11" s="106">
        <f t="shared" si="1"/>
        <v>120.46535701840222</v>
      </c>
      <c r="H11" s="106">
        <f t="shared" si="2"/>
        <v>94.352615290636905</v>
      </c>
    </row>
    <row r="12" spans="2:8" x14ac:dyDescent="0.25">
      <c r="B12" s="24" t="s">
        <v>136</v>
      </c>
      <c r="C12" s="58">
        <v>274755.84999999998</v>
      </c>
      <c r="D12" s="58">
        <v>350500</v>
      </c>
      <c r="E12" s="58">
        <v>375500</v>
      </c>
      <c r="F12" s="58">
        <v>377226.32</v>
      </c>
      <c r="G12" s="101">
        <f t="shared" si="1"/>
        <v>137.29510035910064</v>
      </c>
      <c r="H12" s="101">
        <f t="shared" si="2"/>
        <v>100.45973901464713</v>
      </c>
    </row>
    <row r="13" spans="2:8" ht="25.5" x14ac:dyDescent="0.25">
      <c r="B13" s="24" t="s">
        <v>137</v>
      </c>
      <c r="C13" s="58">
        <v>150928.93</v>
      </c>
      <c r="D13" s="58">
        <v>143553.89000000001</v>
      </c>
      <c r="E13" s="58">
        <v>167996</v>
      </c>
      <c r="F13" s="58">
        <v>135576.37</v>
      </c>
      <c r="G13" s="101">
        <f t="shared" si="1"/>
        <v>89.827954123838282</v>
      </c>
      <c r="H13" s="101">
        <f t="shared" si="2"/>
        <v>80.702141717659941</v>
      </c>
    </row>
    <row r="14" spans="2:8" x14ac:dyDescent="0.25">
      <c r="B14" s="107" t="s">
        <v>138</v>
      </c>
      <c r="C14" s="105">
        <f t="shared" ref="C14:D14" si="4">C16+C17</f>
        <v>3537064.98</v>
      </c>
      <c r="D14" s="105">
        <f t="shared" si="4"/>
        <v>3602081</v>
      </c>
      <c r="E14" s="105">
        <f>E16+E17+E15</f>
        <v>4173224.3</v>
      </c>
      <c r="F14" s="105">
        <f>F16+F17</f>
        <v>3893198.09</v>
      </c>
      <c r="G14" s="106">
        <f t="shared" si="1"/>
        <v>110.0686052423046</v>
      </c>
      <c r="H14" s="106">
        <f t="shared" si="2"/>
        <v>93.289931480558081</v>
      </c>
    </row>
    <row r="15" spans="2:8" x14ac:dyDescent="0.25">
      <c r="B15" s="152" t="s">
        <v>246</v>
      </c>
      <c r="C15" s="153">
        <v>0</v>
      </c>
      <c r="D15" s="153">
        <v>0</v>
      </c>
      <c r="E15" s="153">
        <v>3500</v>
      </c>
      <c r="F15" s="153"/>
      <c r="G15" s="151"/>
      <c r="H15" s="151"/>
    </row>
    <row r="16" spans="2:8" ht="25.5" x14ac:dyDescent="0.25">
      <c r="B16" s="24" t="s">
        <v>139</v>
      </c>
      <c r="C16" s="58">
        <v>3489064.98</v>
      </c>
      <c r="D16" s="58">
        <f>3590081</f>
        <v>3590081</v>
      </c>
      <c r="E16" s="58">
        <v>4157724.3</v>
      </c>
      <c r="F16" s="58">
        <v>3893198.09</v>
      </c>
      <c r="G16" s="101">
        <f t="shared" si="1"/>
        <v>111.5828484799386</v>
      </c>
      <c r="H16" s="101">
        <f t="shared" si="2"/>
        <v>93.637716430596413</v>
      </c>
    </row>
    <row r="17" spans="2:8" x14ac:dyDescent="0.25">
      <c r="B17" s="24" t="s">
        <v>140</v>
      </c>
      <c r="C17" s="58">
        <v>48000</v>
      </c>
      <c r="D17" s="58">
        <f>12000</f>
        <v>12000</v>
      </c>
      <c r="E17" s="58">
        <v>12000</v>
      </c>
      <c r="F17" s="58">
        <v>0</v>
      </c>
      <c r="G17" s="101">
        <v>0</v>
      </c>
      <c r="H17" s="101">
        <f t="shared" si="2"/>
        <v>0</v>
      </c>
    </row>
    <row r="18" spans="2:8" ht="15.75" customHeight="1" x14ac:dyDescent="0.25">
      <c r="B18" s="69" t="s">
        <v>141</v>
      </c>
      <c r="C18" s="105">
        <f t="shared" ref="C18:E18" si="5">C19</f>
        <v>3073</v>
      </c>
      <c r="D18" s="105">
        <f t="shared" si="5"/>
        <v>2500</v>
      </c>
      <c r="E18" s="105">
        <f t="shared" si="5"/>
        <v>7689</v>
      </c>
      <c r="F18" s="105">
        <f>F19</f>
        <v>7689</v>
      </c>
      <c r="G18" s="106">
        <v>0</v>
      </c>
      <c r="H18" s="106">
        <f t="shared" si="2"/>
        <v>100</v>
      </c>
    </row>
    <row r="19" spans="2:8" ht="25.5" x14ac:dyDescent="0.25">
      <c r="B19" s="26" t="s">
        <v>142</v>
      </c>
      <c r="C19" s="58">
        <v>3073</v>
      </c>
      <c r="D19" s="58">
        <v>2500</v>
      </c>
      <c r="E19" s="58">
        <v>7689</v>
      </c>
      <c r="F19" s="58">
        <v>7689</v>
      </c>
      <c r="G19" s="101">
        <v>0</v>
      </c>
      <c r="H19" s="101">
        <f t="shared" si="2"/>
        <v>100</v>
      </c>
    </row>
    <row r="20" spans="2:8" x14ac:dyDescent="0.25">
      <c r="B20" s="108" t="s">
        <v>143</v>
      </c>
      <c r="C20" s="105">
        <f t="shared" ref="C20:E20" si="6">C21</f>
        <v>537.54999999999995</v>
      </c>
      <c r="D20" s="105">
        <f t="shared" si="6"/>
        <v>0</v>
      </c>
      <c r="E20" s="105">
        <f t="shared" si="6"/>
        <v>0</v>
      </c>
      <c r="F20" s="105">
        <f>F21</f>
        <v>0</v>
      </c>
      <c r="G20" s="106">
        <f t="shared" si="1"/>
        <v>0</v>
      </c>
      <c r="H20" s="106">
        <v>0</v>
      </c>
    </row>
    <row r="21" spans="2:8" x14ac:dyDescent="0.25">
      <c r="B21" s="26" t="s">
        <v>144</v>
      </c>
      <c r="C21" s="58">
        <v>537.54999999999995</v>
      </c>
      <c r="D21" s="58">
        <v>0</v>
      </c>
      <c r="E21" s="58">
        <v>0</v>
      </c>
      <c r="F21" s="58">
        <v>0</v>
      </c>
      <c r="G21" s="101">
        <f t="shared" si="1"/>
        <v>0</v>
      </c>
      <c r="H21" s="101">
        <v>0</v>
      </c>
    </row>
    <row r="22" spans="2:8" x14ac:dyDescent="0.25">
      <c r="B22" s="111"/>
      <c r="C22" s="112"/>
      <c r="D22" s="112"/>
      <c r="E22" s="112"/>
      <c r="F22" s="112"/>
      <c r="G22" s="113"/>
      <c r="H22" s="113"/>
    </row>
    <row r="23" spans="2:8" x14ac:dyDescent="0.25">
      <c r="B23" s="114"/>
      <c r="C23" s="115"/>
      <c r="D23" s="115"/>
      <c r="E23" s="115"/>
      <c r="F23" s="115"/>
      <c r="G23" s="116"/>
      <c r="H23" s="116"/>
    </row>
    <row r="24" spans="2:8" x14ac:dyDescent="0.25">
      <c r="B24" s="98" t="s">
        <v>31</v>
      </c>
      <c r="C24" s="102">
        <f>C25+C28+C30+C33+C37+C39</f>
        <v>3940076.0599999996</v>
      </c>
      <c r="D24" s="102">
        <f>D25+D28+D30+D33+D37+D39</f>
        <v>4102865.25</v>
      </c>
      <c r="E24" s="102">
        <f>E25+E28+E30+E33+E37+E39</f>
        <v>4815819.5699999994</v>
      </c>
      <c r="F24" s="102">
        <f>F25+F28+F30+F33+F37+F39</f>
        <v>4722776.5299999993</v>
      </c>
      <c r="G24" s="103">
        <f>F24/C24*100</f>
        <v>119.8651106750462</v>
      </c>
      <c r="H24" s="100">
        <f t="shared" si="2"/>
        <v>98.067970806472715</v>
      </c>
    </row>
    <row r="25" spans="2:8" x14ac:dyDescent="0.25">
      <c r="B25" s="69" t="s">
        <v>30</v>
      </c>
      <c r="C25" s="105">
        <f t="shared" ref="C25:E25" si="7">C26+C27</f>
        <v>979.96</v>
      </c>
      <c r="D25" s="105">
        <f t="shared" si="7"/>
        <v>729.96</v>
      </c>
      <c r="E25" s="105">
        <f t="shared" si="7"/>
        <v>5199.96</v>
      </c>
      <c r="F25" s="105">
        <f>F26+F27</f>
        <v>5200.38</v>
      </c>
      <c r="G25" s="109">
        <f>F25/C25*100</f>
        <v>530.67268051757208</v>
      </c>
      <c r="H25" s="106">
        <f t="shared" si="2"/>
        <v>100.00807698520757</v>
      </c>
    </row>
    <row r="26" spans="2:8" x14ac:dyDescent="0.25">
      <c r="B26" s="26" t="s">
        <v>29</v>
      </c>
      <c r="C26" s="58">
        <v>729.96</v>
      </c>
      <c r="D26" s="58">
        <v>729.96</v>
      </c>
      <c r="E26" s="58">
        <v>5199.96</v>
      </c>
      <c r="F26" s="58">
        <v>5200.38</v>
      </c>
      <c r="G26" s="104">
        <f t="shared" ref="G26:G40" si="8">F26/C26*100</f>
        <v>712.41985862239017</v>
      </c>
      <c r="H26" s="101">
        <f t="shared" si="2"/>
        <v>100.00807698520757</v>
      </c>
    </row>
    <row r="27" spans="2:8" x14ac:dyDescent="0.25">
      <c r="B27" s="25" t="s">
        <v>145</v>
      </c>
      <c r="C27" s="58">
        <v>250</v>
      </c>
      <c r="D27" s="58">
        <v>0</v>
      </c>
      <c r="E27" s="58">
        <v>0</v>
      </c>
      <c r="F27" s="58">
        <v>0</v>
      </c>
      <c r="G27" s="104">
        <v>0</v>
      </c>
      <c r="H27" s="101">
        <v>0</v>
      </c>
    </row>
    <row r="28" spans="2:8" x14ac:dyDescent="0.25">
      <c r="B28" s="69" t="s">
        <v>28</v>
      </c>
      <c r="C28" s="105">
        <f t="shared" ref="C28:E28" si="9">C29</f>
        <v>3440.32</v>
      </c>
      <c r="D28" s="105">
        <f t="shared" si="9"/>
        <v>3500.4</v>
      </c>
      <c r="E28" s="105">
        <f t="shared" si="9"/>
        <v>6320.88</v>
      </c>
      <c r="F28" s="105">
        <f>F29</f>
        <v>7370.96</v>
      </c>
      <c r="G28" s="109">
        <f t="shared" si="8"/>
        <v>214.25216258952653</v>
      </c>
      <c r="H28" s="106">
        <f t="shared" si="2"/>
        <v>116.61287668805609</v>
      </c>
    </row>
    <row r="29" spans="2:8" x14ac:dyDescent="0.25">
      <c r="B29" s="24" t="s">
        <v>134</v>
      </c>
      <c r="C29" s="58">
        <v>3440.32</v>
      </c>
      <c r="D29" s="58">
        <v>3500.4</v>
      </c>
      <c r="E29" s="58">
        <v>6320.88</v>
      </c>
      <c r="F29" s="58">
        <v>7370.96</v>
      </c>
      <c r="G29" s="104">
        <f t="shared" si="8"/>
        <v>214.25216258952653</v>
      </c>
      <c r="H29" s="101">
        <f t="shared" si="2"/>
        <v>116.61287668805609</v>
      </c>
    </row>
    <row r="30" spans="2:8" x14ac:dyDescent="0.25">
      <c r="B30" s="69" t="s">
        <v>135</v>
      </c>
      <c r="C30" s="105">
        <f>C31+C32</f>
        <v>441327.06999999995</v>
      </c>
      <c r="D30" s="105">
        <f>D31+D32</f>
        <v>494053.89</v>
      </c>
      <c r="E30" s="105">
        <f>E31+E32</f>
        <v>578518.46</v>
      </c>
      <c r="F30" s="105">
        <f>F31+F32</f>
        <v>440641.92000000004</v>
      </c>
      <c r="G30" s="109">
        <f t="shared" si="8"/>
        <v>99.844752328471515</v>
      </c>
      <c r="H30" s="106">
        <f t="shared" si="2"/>
        <v>76.16730501564291</v>
      </c>
    </row>
    <row r="31" spans="2:8" x14ac:dyDescent="0.25">
      <c r="B31" s="24" t="s">
        <v>146</v>
      </c>
      <c r="C31" s="58">
        <v>298184.15999999997</v>
      </c>
      <c r="D31" s="58">
        <v>350500</v>
      </c>
      <c r="E31" s="58">
        <v>410522.46</v>
      </c>
      <c r="F31" s="58">
        <f>248503.79+24699.73</f>
        <v>273203.52</v>
      </c>
      <c r="G31" s="104">
        <f t="shared" si="8"/>
        <v>91.622412136177871</v>
      </c>
      <c r="H31" s="101">
        <f t="shared" si="2"/>
        <v>66.550200444574941</v>
      </c>
    </row>
    <row r="32" spans="2:8" ht="25.5" x14ac:dyDescent="0.25">
      <c r="B32" s="24" t="s">
        <v>147</v>
      </c>
      <c r="C32" s="58">
        <v>143142.91</v>
      </c>
      <c r="D32" s="58">
        <v>143553.89000000001</v>
      </c>
      <c r="E32" s="58">
        <v>167996</v>
      </c>
      <c r="F32" s="58">
        <v>167438.39999999999</v>
      </c>
      <c r="G32" s="104">
        <f t="shared" si="8"/>
        <v>116.97289093815404</v>
      </c>
      <c r="H32" s="101">
        <f t="shared" si="2"/>
        <v>99.66808733541275</v>
      </c>
    </row>
    <row r="33" spans="2:8" x14ac:dyDescent="0.25">
      <c r="B33" s="110" t="s">
        <v>138</v>
      </c>
      <c r="C33" s="105">
        <f t="shared" ref="C33:D33" si="10">C35+C36</f>
        <v>3490718.1599999997</v>
      </c>
      <c r="D33" s="105">
        <f t="shared" si="10"/>
        <v>3602081</v>
      </c>
      <c r="E33" s="105">
        <f>E35+E36+E34</f>
        <v>4218091.2699999996</v>
      </c>
      <c r="F33" s="105">
        <f>F35+F36+F34</f>
        <v>4262173.7699999996</v>
      </c>
      <c r="G33" s="109">
        <f t="shared" si="8"/>
        <v>122.10019757080588</v>
      </c>
      <c r="H33" s="106">
        <f t="shared" si="2"/>
        <v>101.04508170113635</v>
      </c>
    </row>
    <row r="34" spans="2:8" x14ac:dyDescent="0.25">
      <c r="B34" s="152" t="s">
        <v>246</v>
      </c>
      <c r="C34" s="153">
        <v>0</v>
      </c>
      <c r="D34" s="153">
        <v>0</v>
      </c>
      <c r="E34" s="153">
        <v>3500</v>
      </c>
      <c r="F34" s="153">
        <v>3500</v>
      </c>
      <c r="G34" s="104">
        <v>0</v>
      </c>
      <c r="H34" s="151">
        <v>0</v>
      </c>
    </row>
    <row r="35" spans="2:8" x14ac:dyDescent="0.25">
      <c r="B35" s="24" t="s">
        <v>148</v>
      </c>
      <c r="C35" s="58">
        <v>3481610.76</v>
      </c>
      <c r="D35" s="58">
        <v>3590081</v>
      </c>
      <c r="E35" s="58">
        <v>4163698.67</v>
      </c>
      <c r="F35" s="58">
        <f>4210901.17+380-3500</f>
        <v>4207781.17</v>
      </c>
      <c r="G35" s="104">
        <f t="shared" si="8"/>
        <v>120.85731174612984</v>
      </c>
      <c r="H35" s="101">
        <f t="shared" si="2"/>
        <v>101.05873415666748</v>
      </c>
    </row>
    <row r="36" spans="2:8" x14ac:dyDescent="0.25">
      <c r="B36" s="24" t="s">
        <v>149</v>
      </c>
      <c r="C36" s="58">
        <v>9107.4</v>
      </c>
      <c r="D36" s="58">
        <v>12000</v>
      </c>
      <c r="E36" s="58">
        <v>50892.6</v>
      </c>
      <c r="F36" s="58">
        <v>50892.6</v>
      </c>
      <c r="G36" s="104">
        <v>0</v>
      </c>
      <c r="H36" s="101">
        <f t="shared" si="2"/>
        <v>100</v>
      </c>
    </row>
    <row r="37" spans="2:8" x14ac:dyDescent="0.25">
      <c r="B37" s="69" t="s">
        <v>141</v>
      </c>
      <c r="C37" s="105">
        <f t="shared" ref="C37:E37" si="11">C38</f>
        <v>3073</v>
      </c>
      <c r="D37" s="105">
        <f t="shared" si="11"/>
        <v>2500</v>
      </c>
      <c r="E37" s="105">
        <f t="shared" si="11"/>
        <v>7689</v>
      </c>
      <c r="F37" s="105">
        <f>F38</f>
        <v>7389.5</v>
      </c>
      <c r="G37" s="109">
        <v>0</v>
      </c>
      <c r="H37" s="106">
        <f t="shared" si="2"/>
        <v>96.104825074782156</v>
      </c>
    </row>
    <row r="38" spans="2:8" ht="25.5" x14ac:dyDescent="0.25">
      <c r="B38" s="26" t="s">
        <v>150</v>
      </c>
      <c r="C38" s="58">
        <v>3073</v>
      </c>
      <c r="D38" s="58">
        <v>2500</v>
      </c>
      <c r="E38" s="58">
        <v>7689</v>
      </c>
      <c r="F38" s="58">
        <v>7389.5</v>
      </c>
      <c r="G38" s="104">
        <v>0</v>
      </c>
      <c r="H38" s="101">
        <f t="shared" si="2"/>
        <v>96.104825074782156</v>
      </c>
    </row>
    <row r="39" spans="2:8" x14ac:dyDescent="0.25">
      <c r="B39" s="108" t="s">
        <v>143</v>
      </c>
      <c r="C39" s="105">
        <f t="shared" ref="C39:E39" si="12">C40</f>
        <v>537.54999999999995</v>
      </c>
      <c r="D39" s="105">
        <f t="shared" si="12"/>
        <v>0</v>
      </c>
      <c r="E39" s="105">
        <f t="shared" si="12"/>
        <v>0</v>
      </c>
      <c r="F39" s="105">
        <f>F40</f>
        <v>0</v>
      </c>
      <c r="G39" s="109">
        <f t="shared" si="8"/>
        <v>0</v>
      </c>
      <c r="H39" s="106">
        <v>0</v>
      </c>
    </row>
    <row r="40" spans="2:8" x14ac:dyDescent="0.25">
      <c r="B40" s="26" t="s">
        <v>144</v>
      </c>
      <c r="C40" s="58">
        <v>537.54999999999995</v>
      </c>
      <c r="D40" s="58">
        <v>0</v>
      </c>
      <c r="E40" s="58">
        <v>0</v>
      </c>
      <c r="F40" s="58">
        <v>0</v>
      </c>
      <c r="G40" s="104">
        <f t="shared" si="8"/>
        <v>0</v>
      </c>
      <c r="H40" s="101">
        <v>0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H15"/>
  <sheetViews>
    <sheetView workbookViewId="0">
      <selection activeCell="F34" sqref="F3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3"/>
      <c r="C1" s="13"/>
      <c r="D1" s="13"/>
      <c r="E1" s="13"/>
      <c r="F1" s="3"/>
      <c r="G1" s="3"/>
      <c r="H1" s="3"/>
    </row>
    <row r="2" spans="2:8" ht="15.75" customHeight="1" x14ac:dyDescent="0.25">
      <c r="B2" s="204" t="s">
        <v>38</v>
      </c>
      <c r="C2" s="204"/>
      <c r="D2" s="204"/>
      <c r="E2" s="204"/>
      <c r="F2" s="204"/>
      <c r="G2" s="204"/>
      <c r="H2" s="204"/>
    </row>
    <row r="3" spans="2:8" ht="18" x14ac:dyDescent="0.25">
      <c r="B3" s="13"/>
      <c r="C3" s="13"/>
      <c r="D3" s="13"/>
      <c r="E3" s="13"/>
      <c r="F3" s="3"/>
      <c r="G3" s="3"/>
      <c r="H3" s="3"/>
    </row>
    <row r="4" spans="2:8" ht="25.5" x14ac:dyDescent="0.25">
      <c r="B4" s="30" t="s">
        <v>8</v>
      </c>
      <c r="C4" s="50" t="s">
        <v>62</v>
      </c>
      <c r="D4" s="30" t="s">
        <v>63</v>
      </c>
      <c r="E4" s="30" t="s">
        <v>244</v>
      </c>
      <c r="F4" s="50" t="s">
        <v>65</v>
      </c>
      <c r="G4" s="30" t="s">
        <v>15</v>
      </c>
      <c r="H4" s="30" t="s">
        <v>40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17</v>
      </c>
      <c r="H5" s="30" t="s">
        <v>18</v>
      </c>
    </row>
    <row r="6" spans="2:8" ht="15.75" customHeight="1" x14ac:dyDescent="0.25">
      <c r="B6" s="4" t="s">
        <v>31</v>
      </c>
      <c r="C6" s="63">
        <f>C9+C13</f>
        <v>3940076.06</v>
      </c>
      <c r="D6" s="63">
        <f>D9+D13</f>
        <v>4102865.25</v>
      </c>
      <c r="E6" s="63">
        <f>E7</f>
        <v>4815819.57</v>
      </c>
      <c r="F6" s="58">
        <f>F9+F13</f>
        <v>4722776.5299999993</v>
      </c>
      <c r="G6" s="58">
        <f>F6/C6*100</f>
        <v>119.8651106750462</v>
      </c>
      <c r="H6" s="58">
        <f>F6/E6*100</f>
        <v>98.067970806472687</v>
      </c>
    </row>
    <row r="7" spans="2:8" ht="15.75" customHeight="1" x14ac:dyDescent="0.25">
      <c r="B7" s="117" t="s">
        <v>151</v>
      </c>
      <c r="C7" s="58">
        <f t="shared" ref="C7:D7" si="0">SUM(C8:C15)</f>
        <v>3940076.06</v>
      </c>
      <c r="D7" s="58">
        <f t="shared" si="0"/>
        <v>4102865.25</v>
      </c>
      <c r="E7" s="58">
        <f>SUM(E8:E15)</f>
        <v>4815819.57</v>
      </c>
      <c r="F7" s="58">
        <f t="shared" ref="F7" si="1">SUM(F8:F15)</f>
        <v>4722776.5299999993</v>
      </c>
      <c r="G7" s="58">
        <f t="shared" ref="G7" si="2">SUM(G8:G15)</f>
        <v>1467.4847193190194</v>
      </c>
      <c r="H7" s="58">
        <f>SUM(H8:H15)</f>
        <v>192.57729925465682</v>
      </c>
    </row>
    <row r="8" spans="2:8" x14ac:dyDescent="0.25">
      <c r="B8" s="118" t="s">
        <v>152</v>
      </c>
      <c r="C8" s="122"/>
      <c r="D8" s="120"/>
      <c r="E8" s="120"/>
      <c r="F8" s="120"/>
      <c r="G8" s="120"/>
      <c r="H8" s="58"/>
    </row>
    <row r="9" spans="2:8" x14ac:dyDescent="0.25">
      <c r="B9" s="118" t="s">
        <v>153</v>
      </c>
      <c r="C9" s="119">
        <v>3932195.38</v>
      </c>
      <c r="D9" s="120">
        <v>4090784.25</v>
      </c>
      <c r="E9" s="120">
        <v>4703138.29</v>
      </c>
      <c r="F9" s="120">
        <v>4616380.6399999997</v>
      </c>
      <c r="G9" s="120">
        <f>F9/C9*100</f>
        <v>117.39957438228818</v>
      </c>
      <c r="H9" s="58">
        <f>F9/E9*100</f>
        <v>98.15532428241653</v>
      </c>
    </row>
    <row r="10" spans="2:8" ht="25.5" x14ac:dyDescent="0.25">
      <c r="B10" s="118" t="s">
        <v>154</v>
      </c>
      <c r="C10" s="122"/>
      <c r="D10" s="120"/>
      <c r="E10" s="120"/>
      <c r="F10" s="120"/>
      <c r="G10" s="120"/>
      <c r="H10" s="58"/>
    </row>
    <row r="11" spans="2:8" x14ac:dyDescent="0.25">
      <c r="B11" s="118" t="s">
        <v>155</v>
      </c>
      <c r="C11" s="122"/>
      <c r="D11" s="120"/>
      <c r="E11" s="120"/>
      <c r="F11" s="120"/>
      <c r="G11" s="120"/>
      <c r="H11" s="58"/>
    </row>
    <row r="12" spans="2:8" ht="25.5" x14ac:dyDescent="0.25">
      <c r="B12" s="118" t="s">
        <v>156</v>
      </c>
      <c r="C12" s="122"/>
      <c r="D12" s="120"/>
      <c r="E12" s="120"/>
      <c r="F12" s="120"/>
      <c r="G12" s="120"/>
      <c r="H12" s="58"/>
    </row>
    <row r="13" spans="2:8" x14ac:dyDescent="0.25">
      <c r="B13" s="118" t="s">
        <v>157</v>
      </c>
      <c r="C13" s="121">
        <v>7880.68</v>
      </c>
      <c r="D13" s="120">
        <f>81+12000</f>
        <v>12081</v>
      </c>
      <c r="E13" s="120">
        <v>112681.28</v>
      </c>
      <c r="F13" s="120">
        <v>106395.89</v>
      </c>
      <c r="G13" s="120">
        <f>F13/C13*100</f>
        <v>1350.0851449367312</v>
      </c>
      <c r="H13" s="58">
        <f>F13/E13*100</f>
        <v>94.421974972240292</v>
      </c>
    </row>
    <row r="14" spans="2:8" x14ac:dyDescent="0.25">
      <c r="B14" s="118" t="s">
        <v>158</v>
      </c>
      <c r="C14" s="122"/>
      <c r="D14" s="120"/>
      <c r="E14" s="120"/>
      <c r="F14" s="120"/>
      <c r="G14" s="120"/>
      <c r="H14" s="58"/>
    </row>
    <row r="15" spans="2:8" ht="25.5" x14ac:dyDescent="0.25">
      <c r="B15" s="118" t="s">
        <v>159</v>
      </c>
      <c r="C15" s="122"/>
      <c r="D15" s="120"/>
      <c r="E15" s="120"/>
      <c r="F15" s="120"/>
      <c r="G15" s="120"/>
      <c r="H15" s="58"/>
    </row>
  </sheetData>
  <mergeCells count="1">
    <mergeCell ref="B2:H2"/>
  </mergeCells>
  <pageMargins left="0.7" right="0.7" top="0.75" bottom="0.75" header="0.3" footer="0.3"/>
  <pageSetup paperSize="9" scale="73" orientation="landscape" r:id="rId1"/>
  <ignoredErrors>
    <ignoredError sqref="E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84"/>
  <sheetViews>
    <sheetView zoomScaleNormal="100" workbookViewId="0">
      <selection activeCell="M385" sqref="M38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6" width="37.42578125" customWidth="1"/>
    <col min="7" max="9" width="25.28515625" customWidth="1"/>
    <col min="10" max="10" width="15.7109375" customWidth="1"/>
    <col min="12" max="12" width="9.140625" style="87"/>
  </cols>
  <sheetData>
    <row r="1" spans="2:15" ht="18" x14ac:dyDescent="0.25">
      <c r="B1" s="2"/>
      <c r="C1" s="2"/>
      <c r="D1" s="2"/>
      <c r="E1" s="2"/>
      <c r="F1" s="13"/>
      <c r="G1" s="2"/>
      <c r="H1" s="13"/>
      <c r="I1" s="2"/>
      <c r="J1" s="3"/>
    </row>
    <row r="2" spans="2:15" ht="18" customHeight="1" x14ac:dyDescent="0.25">
      <c r="B2" s="204" t="s">
        <v>12</v>
      </c>
      <c r="C2" s="214"/>
      <c r="D2" s="214"/>
      <c r="E2" s="214"/>
      <c r="F2" s="214"/>
      <c r="G2" s="214"/>
      <c r="H2" s="214"/>
      <c r="I2" s="214"/>
      <c r="J2" s="214"/>
    </row>
    <row r="3" spans="2:15" ht="18" x14ac:dyDescent="0.25">
      <c r="B3" s="2"/>
      <c r="C3" s="2"/>
      <c r="D3" s="2"/>
      <c r="E3" s="2"/>
      <c r="F3" s="13"/>
      <c r="G3" s="2"/>
      <c r="H3" s="2"/>
      <c r="I3" s="2"/>
      <c r="J3" s="3"/>
    </row>
    <row r="4" spans="2:15" ht="15.75" x14ac:dyDescent="0.25">
      <c r="B4" s="215" t="s">
        <v>56</v>
      </c>
      <c r="C4" s="215"/>
      <c r="D4" s="215"/>
      <c r="E4" s="215"/>
      <c r="F4" s="215"/>
      <c r="G4" s="215"/>
      <c r="H4" s="215"/>
      <c r="I4" s="215"/>
      <c r="J4" s="215"/>
    </row>
    <row r="5" spans="2:15" ht="18" x14ac:dyDescent="0.25">
      <c r="B5" s="13"/>
      <c r="C5" s="13"/>
      <c r="D5" s="13"/>
      <c r="E5" s="13"/>
      <c r="F5" s="13"/>
      <c r="G5" s="13"/>
      <c r="H5" s="13"/>
      <c r="I5" s="13"/>
      <c r="J5" s="3"/>
    </row>
    <row r="6" spans="2:15" ht="25.5" x14ac:dyDescent="0.25">
      <c r="B6" s="201" t="s">
        <v>8</v>
      </c>
      <c r="C6" s="202"/>
      <c r="D6" s="202"/>
      <c r="E6" s="203"/>
      <c r="F6" s="50" t="s">
        <v>62</v>
      </c>
      <c r="G6" s="30" t="s">
        <v>63</v>
      </c>
      <c r="H6" s="30" t="s">
        <v>64</v>
      </c>
      <c r="I6" s="50" t="s">
        <v>65</v>
      </c>
      <c r="J6" s="30" t="s">
        <v>40</v>
      </c>
    </row>
    <row r="7" spans="2:15" s="21" customFormat="1" ht="15.75" customHeight="1" x14ac:dyDescent="0.2">
      <c r="B7" s="216">
        <v>1</v>
      </c>
      <c r="C7" s="217"/>
      <c r="D7" s="217"/>
      <c r="E7" s="218"/>
      <c r="F7" s="49"/>
      <c r="G7" s="31">
        <v>2</v>
      </c>
      <c r="H7" s="31">
        <v>3</v>
      </c>
      <c r="I7" s="31">
        <v>4</v>
      </c>
      <c r="J7" s="31" t="s">
        <v>39</v>
      </c>
      <c r="L7" s="157"/>
    </row>
    <row r="8" spans="2:15" s="33" customFormat="1" ht="30" customHeight="1" x14ac:dyDescent="0.25">
      <c r="B8" s="205" t="s">
        <v>162</v>
      </c>
      <c r="C8" s="206"/>
      <c r="D8" s="207"/>
      <c r="E8" s="124" t="s">
        <v>163</v>
      </c>
      <c r="F8" s="125">
        <f>F9+F192</f>
        <v>3940056.8400000003</v>
      </c>
      <c r="G8" s="125">
        <f>G9+G192</f>
        <v>4102865.25</v>
      </c>
      <c r="H8" s="125">
        <f>H9+H192</f>
        <v>4815819.57</v>
      </c>
      <c r="I8" s="125">
        <f>I9+I192</f>
        <v>4722776.5299999993</v>
      </c>
      <c r="J8" s="125">
        <f>I8/H8*100</f>
        <v>98.067970806472687</v>
      </c>
      <c r="L8" s="158"/>
    </row>
    <row r="9" spans="2:15" s="33" customFormat="1" ht="30" customHeight="1" x14ac:dyDescent="0.25">
      <c r="B9" s="219" t="s">
        <v>164</v>
      </c>
      <c r="C9" s="220"/>
      <c r="D9" s="221"/>
      <c r="E9" s="126" t="s">
        <v>165</v>
      </c>
      <c r="F9" s="127">
        <f>F10+F68+F76+F82+F96+F118</f>
        <v>64152.299999999996</v>
      </c>
      <c r="G9" s="127">
        <f>G10+G68+G76+G82+G96+G118</f>
        <v>70410.959999999992</v>
      </c>
      <c r="H9" s="127">
        <f>H10+H68+H76+H82+H96+H118+H167+H159</f>
        <v>112681.28</v>
      </c>
      <c r="I9" s="127">
        <f>I10+I68+I76+I82+I96+I118+I159+I167+I181</f>
        <v>106395.88999999998</v>
      </c>
      <c r="J9" s="127">
        <f>I9/H9*100</f>
        <v>94.421974972240278</v>
      </c>
      <c r="L9" s="158"/>
      <c r="O9" s="33" t="s">
        <v>66</v>
      </c>
    </row>
    <row r="10" spans="2:15" s="33" customFormat="1" ht="30" customHeight="1" x14ac:dyDescent="0.25">
      <c r="B10" s="211" t="s">
        <v>166</v>
      </c>
      <c r="C10" s="212"/>
      <c r="D10" s="213"/>
      <c r="E10" s="128" t="s">
        <v>167</v>
      </c>
      <c r="F10" s="129">
        <f>F11+F36+F50+F63+F58</f>
        <v>46434.259999999995</v>
      </c>
      <c r="G10" s="129">
        <f t="shared" ref="G10:H10" si="0">G11+G36+G50+G63</f>
        <v>57600</v>
      </c>
      <c r="H10" s="129">
        <f t="shared" si="0"/>
        <v>35364</v>
      </c>
      <c r="I10" s="129">
        <f>I11+I36+I50+I63</f>
        <v>30238.63</v>
      </c>
      <c r="J10" s="129">
        <f>I10/H10*100</f>
        <v>85.506814839950223</v>
      </c>
      <c r="L10" s="158"/>
    </row>
    <row r="11" spans="2:15" s="33" customFormat="1" ht="30" customHeight="1" x14ac:dyDescent="0.25">
      <c r="B11" s="205" t="s">
        <v>168</v>
      </c>
      <c r="C11" s="206"/>
      <c r="D11" s="207"/>
      <c r="E11" s="130" t="s">
        <v>169</v>
      </c>
      <c r="F11" s="125">
        <f t="shared" ref="F11:H11" si="1">F12</f>
        <v>37184.81</v>
      </c>
      <c r="G11" s="125">
        <f>G12</f>
        <v>49100</v>
      </c>
      <c r="H11" s="125">
        <f t="shared" si="1"/>
        <v>26675</v>
      </c>
      <c r="I11" s="125">
        <f>I12</f>
        <v>26675</v>
      </c>
      <c r="J11" s="125">
        <f>I11/H11*100</f>
        <v>100</v>
      </c>
      <c r="L11" s="158"/>
    </row>
    <row r="12" spans="2:15" s="33" customFormat="1" x14ac:dyDescent="0.25">
      <c r="B12" s="208">
        <v>3</v>
      </c>
      <c r="C12" s="209"/>
      <c r="D12" s="210"/>
      <c r="E12" s="131" t="s">
        <v>4</v>
      </c>
      <c r="F12" s="132">
        <f>F13+F16+F29+F33</f>
        <v>37184.81</v>
      </c>
      <c r="G12" s="132">
        <f>G13+G16+G29+G33</f>
        <v>49100</v>
      </c>
      <c r="H12" s="132">
        <f>H13+H16+H29+H33</f>
        <v>26675</v>
      </c>
      <c r="I12" s="132">
        <f>I13+I16+I29+I33</f>
        <v>26675</v>
      </c>
      <c r="J12" s="132">
        <f>I12/H12*100</f>
        <v>100</v>
      </c>
      <c r="L12" s="158"/>
    </row>
    <row r="13" spans="2:15" s="33" customFormat="1" x14ac:dyDescent="0.25">
      <c r="B13" s="46"/>
      <c r="C13" s="47">
        <v>31</v>
      </c>
      <c r="D13" s="48"/>
      <c r="E13" s="131" t="s">
        <v>5</v>
      </c>
      <c r="F13" s="132">
        <f t="shared" ref="F13:H14" si="2">F14</f>
        <v>673</v>
      </c>
      <c r="G13" s="132">
        <v>1000</v>
      </c>
      <c r="H13" s="132">
        <v>3050</v>
      </c>
      <c r="I13" s="132">
        <f>I14</f>
        <v>3050</v>
      </c>
      <c r="J13" s="132">
        <f t="shared" ref="J13" si="3">I13/H13*100</f>
        <v>100</v>
      </c>
      <c r="L13" s="158"/>
    </row>
    <row r="14" spans="2:15" s="33" customFormat="1" x14ac:dyDescent="0.25">
      <c r="B14" s="46"/>
      <c r="C14" s="47">
        <v>312</v>
      </c>
      <c r="D14" s="48"/>
      <c r="E14" s="131" t="s">
        <v>85</v>
      </c>
      <c r="F14" s="132">
        <f t="shared" si="2"/>
        <v>673</v>
      </c>
      <c r="G14" s="132">
        <f t="shared" si="2"/>
        <v>0</v>
      </c>
      <c r="H14" s="132">
        <f t="shared" si="2"/>
        <v>0</v>
      </c>
      <c r="I14" s="132">
        <f>I15</f>
        <v>3050</v>
      </c>
      <c r="J14" s="132"/>
      <c r="L14" s="158"/>
    </row>
    <row r="15" spans="2:15" s="33" customFormat="1" x14ac:dyDescent="0.25">
      <c r="B15" s="46"/>
      <c r="C15" s="47"/>
      <c r="D15" s="48">
        <v>3121</v>
      </c>
      <c r="E15" s="131" t="s">
        <v>85</v>
      </c>
      <c r="F15" s="132">
        <v>673</v>
      </c>
      <c r="G15" s="132">
        <v>0</v>
      </c>
      <c r="H15" s="132">
        <v>0</v>
      </c>
      <c r="I15" s="132">
        <v>3050</v>
      </c>
      <c r="J15" s="132"/>
      <c r="L15" s="158"/>
    </row>
    <row r="16" spans="2:15" s="33" customFormat="1" x14ac:dyDescent="0.25">
      <c r="B16" s="46"/>
      <c r="C16" s="47">
        <v>32</v>
      </c>
      <c r="D16" s="48"/>
      <c r="E16" s="131" t="s">
        <v>14</v>
      </c>
      <c r="F16" s="132">
        <f t="shared" ref="F16" si="4">F17+F20+F25+F27</f>
        <v>36459.81</v>
      </c>
      <c r="G16" s="132">
        <v>43000</v>
      </c>
      <c r="H16" s="132">
        <v>23625</v>
      </c>
      <c r="I16" s="132">
        <f>I17+I20+I25+I27</f>
        <v>23625</v>
      </c>
      <c r="J16" s="132">
        <f>I16/H16*100</f>
        <v>100</v>
      </c>
      <c r="L16" s="158"/>
    </row>
    <row r="17" spans="2:12" s="33" customFormat="1" x14ac:dyDescent="0.25">
      <c r="B17" s="46"/>
      <c r="C17" s="47">
        <v>322</v>
      </c>
      <c r="D17" s="48"/>
      <c r="E17" s="131" t="s">
        <v>92</v>
      </c>
      <c r="F17" s="132">
        <f t="shared" ref="F17:H17" si="5">F18+F19</f>
        <v>4301.0200000000004</v>
      </c>
      <c r="G17" s="132">
        <f t="shared" si="5"/>
        <v>0</v>
      </c>
      <c r="H17" s="132">
        <f t="shared" si="5"/>
        <v>0</v>
      </c>
      <c r="I17" s="132">
        <f>I18+I19</f>
        <v>2291.81</v>
      </c>
      <c r="J17" s="132"/>
      <c r="L17" s="158"/>
    </row>
    <row r="18" spans="2:12" s="33" customFormat="1" x14ac:dyDescent="0.25">
      <c r="B18" s="46"/>
      <c r="C18" s="47"/>
      <c r="D18" s="48">
        <v>3222</v>
      </c>
      <c r="E18" s="131" t="s">
        <v>112</v>
      </c>
      <c r="F18" s="132">
        <v>4208.1000000000004</v>
      </c>
      <c r="G18" s="132">
        <v>0</v>
      </c>
      <c r="H18" s="132">
        <v>0</v>
      </c>
      <c r="I18" s="132">
        <v>2291.81</v>
      </c>
      <c r="J18" s="132"/>
      <c r="L18" s="158"/>
    </row>
    <row r="19" spans="2:12" s="33" customFormat="1" x14ac:dyDescent="0.25">
      <c r="B19" s="46"/>
      <c r="C19" s="47"/>
      <c r="D19" s="48">
        <v>3225</v>
      </c>
      <c r="E19" s="131" t="s">
        <v>97</v>
      </c>
      <c r="F19" s="132">
        <v>92.92</v>
      </c>
      <c r="G19" s="132">
        <v>0</v>
      </c>
      <c r="H19" s="132">
        <v>0</v>
      </c>
      <c r="I19" s="132">
        <v>0</v>
      </c>
      <c r="J19" s="132"/>
      <c r="L19" s="158"/>
    </row>
    <row r="20" spans="2:12" s="33" customFormat="1" x14ac:dyDescent="0.25">
      <c r="B20" s="46"/>
      <c r="C20" s="47">
        <v>323</v>
      </c>
      <c r="D20" s="48"/>
      <c r="E20" s="131" t="s">
        <v>99</v>
      </c>
      <c r="F20" s="132">
        <f>F21+F22+F23+F24</f>
        <v>23171.649999999998</v>
      </c>
      <c r="G20" s="132">
        <f t="shared" ref="G20" si="6">G22+G23+G24</f>
        <v>0</v>
      </c>
      <c r="H20" s="132">
        <f>H22+H23+H24</f>
        <v>0</v>
      </c>
      <c r="I20" s="132">
        <f>I22+I23+I24</f>
        <v>13682.26</v>
      </c>
      <c r="J20" s="132"/>
      <c r="L20" s="158"/>
    </row>
    <row r="21" spans="2:12" x14ac:dyDescent="0.25">
      <c r="B21" s="46"/>
      <c r="C21" s="47"/>
      <c r="D21" s="48">
        <v>3231</v>
      </c>
      <c r="E21" s="131" t="s">
        <v>100</v>
      </c>
      <c r="F21" s="132">
        <v>0</v>
      </c>
      <c r="G21" s="132">
        <v>0</v>
      </c>
      <c r="H21" s="132">
        <v>0</v>
      </c>
      <c r="I21" s="132">
        <v>0</v>
      </c>
      <c r="J21" s="132"/>
    </row>
    <row r="22" spans="2:12" x14ac:dyDescent="0.25">
      <c r="B22" s="46"/>
      <c r="C22" s="47"/>
      <c r="D22" s="48">
        <v>3233</v>
      </c>
      <c r="E22" s="131" t="s">
        <v>102</v>
      </c>
      <c r="F22" s="132">
        <v>135</v>
      </c>
      <c r="G22" s="132">
        <v>0</v>
      </c>
      <c r="H22" s="132">
        <v>0</v>
      </c>
      <c r="I22" s="132">
        <v>0</v>
      </c>
      <c r="J22" s="132"/>
    </row>
    <row r="23" spans="2:12" x14ac:dyDescent="0.25">
      <c r="B23" s="46"/>
      <c r="C23" s="47"/>
      <c r="D23" s="48">
        <v>3237</v>
      </c>
      <c r="E23" s="131" t="s">
        <v>106</v>
      </c>
      <c r="F23" s="132">
        <v>21070.39</v>
      </c>
      <c r="G23" s="132">
        <v>0</v>
      </c>
      <c r="H23" s="132">
        <v>0</v>
      </c>
      <c r="I23" s="132">
        <v>13682.26</v>
      </c>
      <c r="J23" s="132"/>
    </row>
    <row r="24" spans="2:12" x14ac:dyDescent="0.25">
      <c r="B24" s="46"/>
      <c r="C24" s="47"/>
      <c r="D24" s="48">
        <v>3239</v>
      </c>
      <c r="E24" s="131" t="s">
        <v>108</v>
      </c>
      <c r="F24" s="132">
        <v>1966.26</v>
      </c>
      <c r="G24" s="132">
        <v>0</v>
      </c>
      <c r="H24" s="132">
        <v>0</v>
      </c>
      <c r="I24" s="132">
        <v>0</v>
      </c>
      <c r="J24" s="132"/>
    </row>
    <row r="25" spans="2:12" ht="25.5" x14ac:dyDescent="0.25">
      <c r="B25" s="46"/>
      <c r="C25" s="47">
        <v>324</v>
      </c>
      <c r="D25" s="48"/>
      <c r="E25" s="131" t="s">
        <v>109</v>
      </c>
      <c r="F25" s="132">
        <f t="shared" ref="F25:H25" si="7">F26</f>
        <v>6176.14</v>
      </c>
      <c r="G25" s="132">
        <f t="shared" si="7"/>
        <v>0</v>
      </c>
      <c r="H25" s="132">
        <f t="shared" si="7"/>
        <v>0</v>
      </c>
      <c r="I25" s="132">
        <f>I26</f>
        <v>3250.93</v>
      </c>
      <c r="J25" s="132"/>
    </row>
    <row r="26" spans="2:12" ht="25.5" x14ac:dyDescent="0.25">
      <c r="B26" s="46"/>
      <c r="C26" s="47"/>
      <c r="D26" s="48">
        <v>3241</v>
      </c>
      <c r="E26" s="131" t="s">
        <v>170</v>
      </c>
      <c r="F26" s="132">
        <v>6176.14</v>
      </c>
      <c r="G26" s="132">
        <v>0</v>
      </c>
      <c r="H26" s="132">
        <v>0</v>
      </c>
      <c r="I26" s="132">
        <v>3250.93</v>
      </c>
      <c r="J26" s="132"/>
    </row>
    <row r="27" spans="2:12" x14ac:dyDescent="0.25">
      <c r="B27" s="46"/>
      <c r="C27" s="47">
        <v>329</v>
      </c>
      <c r="D27" s="48"/>
      <c r="E27" s="131" t="s">
        <v>171</v>
      </c>
      <c r="F27" s="132">
        <f t="shared" ref="F27:H27" si="8">F28</f>
        <v>2811</v>
      </c>
      <c r="G27" s="132">
        <f t="shared" si="8"/>
        <v>0</v>
      </c>
      <c r="H27" s="132">
        <f t="shared" si="8"/>
        <v>0</v>
      </c>
      <c r="I27" s="132">
        <f>I28</f>
        <v>4400</v>
      </c>
      <c r="J27" s="132"/>
    </row>
    <row r="28" spans="2:12" x14ac:dyDescent="0.25">
      <c r="B28" s="46"/>
      <c r="C28" s="47"/>
      <c r="D28" s="48">
        <v>3299</v>
      </c>
      <c r="E28" s="131" t="s">
        <v>171</v>
      </c>
      <c r="F28" s="132">
        <v>2811</v>
      </c>
      <c r="G28" s="132">
        <v>0</v>
      </c>
      <c r="H28" s="132"/>
      <c r="I28" s="132">
        <v>4400</v>
      </c>
      <c r="J28" s="132"/>
    </row>
    <row r="29" spans="2:12" x14ac:dyDescent="0.25">
      <c r="B29" s="46"/>
      <c r="C29" s="47">
        <v>34</v>
      </c>
      <c r="D29" s="48"/>
      <c r="E29" s="131" t="s">
        <v>117</v>
      </c>
      <c r="F29" s="132">
        <f>F30</f>
        <v>52</v>
      </c>
      <c r="G29" s="132">
        <v>100</v>
      </c>
      <c r="H29" s="132">
        <v>0</v>
      </c>
      <c r="I29" s="132">
        <f>I30</f>
        <v>0</v>
      </c>
      <c r="J29" s="132">
        <v>0</v>
      </c>
    </row>
    <row r="30" spans="2:12" x14ac:dyDescent="0.25">
      <c r="B30" s="46"/>
      <c r="C30" s="47">
        <v>343</v>
      </c>
      <c r="D30" s="48"/>
      <c r="E30" s="131" t="s">
        <v>172</v>
      </c>
      <c r="F30" s="132">
        <f>F31+F32</f>
        <v>52</v>
      </c>
      <c r="G30" s="132">
        <f t="shared" ref="G30:H30" si="9">G31</f>
        <v>0</v>
      </c>
      <c r="H30" s="132">
        <f t="shared" si="9"/>
        <v>0</v>
      </c>
      <c r="I30" s="132">
        <f>I31</f>
        <v>0</v>
      </c>
      <c r="J30" s="132"/>
    </row>
    <row r="31" spans="2:12" ht="25.5" x14ac:dyDescent="0.25">
      <c r="B31" s="46"/>
      <c r="C31" s="47"/>
      <c r="D31" s="48">
        <v>3431</v>
      </c>
      <c r="E31" s="131" t="s">
        <v>173</v>
      </c>
      <c r="F31" s="132">
        <v>52</v>
      </c>
      <c r="G31" s="132">
        <v>0</v>
      </c>
      <c r="H31" s="132">
        <v>0</v>
      </c>
      <c r="I31" s="132">
        <v>0</v>
      </c>
      <c r="J31" s="132"/>
    </row>
    <row r="32" spans="2:12" x14ac:dyDescent="0.25">
      <c r="B32" s="46"/>
      <c r="C32" s="47"/>
      <c r="D32" s="48">
        <v>3432</v>
      </c>
      <c r="E32" s="131" t="s">
        <v>119</v>
      </c>
      <c r="F32" s="133">
        <v>0</v>
      </c>
      <c r="G32" s="133">
        <v>0</v>
      </c>
      <c r="H32" s="133">
        <v>0</v>
      </c>
      <c r="I32" s="132">
        <v>0</v>
      </c>
      <c r="J32" s="132"/>
    </row>
    <row r="33" spans="2:10" x14ac:dyDescent="0.25">
      <c r="B33" s="46"/>
      <c r="C33" s="47">
        <v>38</v>
      </c>
      <c r="D33" s="48"/>
      <c r="E33" s="131" t="s">
        <v>174</v>
      </c>
      <c r="F33" s="133">
        <v>0</v>
      </c>
      <c r="G33" s="133">
        <v>5000</v>
      </c>
      <c r="H33" s="133">
        <v>0</v>
      </c>
      <c r="I33" s="133">
        <f>I34+I35</f>
        <v>0</v>
      </c>
      <c r="J33" s="132"/>
    </row>
    <row r="34" spans="2:10" x14ac:dyDescent="0.25">
      <c r="B34" s="46"/>
      <c r="C34" s="47">
        <v>381</v>
      </c>
      <c r="D34" s="48"/>
      <c r="E34" s="131" t="s">
        <v>123</v>
      </c>
      <c r="F34" s="133">
        <v>0</v>
      </c>
      <c r="G34" s="133">
        <v>0</v>
      </c>
      <c r="H34" s="133">
        <v>0</v>
      </c>
      <c r="I34" s="132">
        <v>0</v>
      </c>
      <c r="J34" s="132"/>
    </row>
    <row r="35" spans="2:10" x14ac:dyDescent="0.25">
      <c r="B35" s="46"/>
      <c r="C35" s="47"/>
      <c r="D35" s="48">
        <v>3812</v>
      </c>
      <c r="E35" s="131" t="s">
        <v>123</v>
      </c>
      <c r="F35" s="133">
        <v>0</v>
      </c>
      <c r="G35" s="133">
        <v>0</v>
      </c>
      <c r="H35" s="133">
        <v>0</v>
      </c>
      <c r="I35" s="132">
        <v>0</v>
      </c>
      <c r="J35" s="132"/>
    </row>
    <row r="36" spans="2:10" ht="30" customHeight="1" x14ac:dyDescent="0.25">
      <c r="B36" s="205" t="s">
        <v>179</v>
      </c>
      <c r="C36" s="206"/>
      <c r="D36" s="207"/>
      <c r="E36" s="130" t="s">
        <v>176</v>
      </c>
      <c r="F36" s="134">
        <f>F37</f>
        <v>9049.4500000000007</v>
      </c>
      <c r="G36" s="134">
        <f t="shared" ref="G36:H36" si="10">G37</f>
        <v>6000</v>
      </c>
      <c r="H36" s="134">
        <f t="shared" si="10"/>
        <v>1000</v>
      </c>
      <c r="I36" s="125">
        <f>I37</f>
        <v>703.13</v>
      </c>
      <c r="J36" s="125">
        <f>I36/H36*100</f>
        <v>70.313000000000002</v>
      </c>
    </row>
    <row r="37" spans="2:10" x14ac:dyDescent="0.25">
      <c r="B37" s="46">
        <v>3</v>
      </c>
      <c r="C37" s="47"/>
      <c r="D37" s="48"/>
      <c r="E37" s="131" t="s">
        <v>4</v>
      </c>
      <c r="F37" s="132">
        <f t="shared" ref="F37:H37" si="11">F38</f>
        <v>9049.4500000000007</v>
      </c>
      <c r="G37" s="132">
        <f t="shared" si="11"/>
        <v>6000</v>
      </c>
      <c r="H37" s="132">
        <f t="shared" si="11"/>
        <v>1000</v>
      </c>
      <c r="I37" s="132">
        <f>I38</f>
        <v>703.13</v>
      </c>
      <c r="J37" s="132">
        <f>I37/H37*100</f>
        <v>70.313000000000002</v>
      </c>
    </row>
    <row r="38" spans="2:10" x14ac:dyDescent="0.25">
      <c r="B38" s="135"/>
      <c r="C38" s="136">
        <v>32</v>
      </c>
      <c r="D38" s="137"/>
      <c r="E38" s="161" t="s">
        <v>14</v>
      </c>
      <c r="F38" s="138">
        <f t="shared" ref="F38" si="12">F39+F41+F43+F46+F48</f>
        <v>9049.4500000000007</v>
      </c>
      <c r="G38" s="138">
        <v>6000</v>
      </c>
      <c r="H38" s="138">
        <v>1000</v>
      </c>
      <c r="I38" s="138">
        <f>I39</f>
        <v>703.13</v>
      </c>
      <c r="J38" s="132">
        <f t="shared" ref="J38" si="13">I38/H38*100</f>
        <v>70.313000000000002</v>
      </c>
    </row>
    <row r="39" spans="2:10" x14ac:dyDescent="0.25">
      <c r="B39" s="46"/>
      <c r="C39" s="47">
        <v>321</v>
      </c>
      <c r="D39" s="48"/>
      <c r="E39" s="131" t="s">
        <v>177</v>
      </c>
      <c r="F39" s="132">
        <f t="shared" ref="F39:H39" si="14">F40</f>
        <v>5394.25</v>
      </c>
      <c r="G39" s="132">
        <f t="shared" si="14"/>
        <v>0</v>
      </c>
      <c r="H39" s="132">
        <f t="shared" si="14"/>
        <v>0</v>
      </c>
      <c r="I39" s="132">
        <f>I40</f>
        <v>703.13</v>
      </c>
      <c r="J39" s="132"/>
    </row>
    <row r="40" spans="2:10" x14ac:dyDescent="0.25">
      <c r="B40" s="46"/>
      <c r="C40" s="47"/>
      <c r="D40" s="48">
        <v>3211</v>
      </c>
      <c r="E40" s="131" t="s">
        <v>27</v>
      </c>
      <c r="F40" s="132">
        <v>5394.25</v>
      </c>
      <c r="G40" s="132">
        <v>0</v>
      </c>
      <c r="H40" s="132">
        <v>0</v>
      </c>
      <c r="I40" s="132">
        <v>703.13</v>
      </c>
      <c r="J40" s="132"/>
    </row>
    <row r="41" spans="2:10" x14ac:dyDescent="0.25">
      <c r="B41" s="46"/>
      <c r="C41" s="47">
        <v>322</v>
      </c>
      <c r="D41" s="48"/>
      <c r="E41" s="131" t="s">
        <v>14</v>
      </c>
      <c r="F41" s="132">
        <f t="shared" ref="F41:H41" si="15">F42</f>
        <v>280</v>
      </c>
      <c r="G41" s="132">
        <f t="shared" si="15"/>
        <v>0</v>
      </c>
      <c r="H41" s="132">
        <f t="shared" si="15"/>
        <v>0</v>
      </c>
      <c r="I41" s="132">
        <f>I42</f>
        <v>0</v>
      </c>
      <c r="J41" s="132"/>
    </row>
    <row r="42" spans="2:10" x14ac:dyDescent="0.25">
      <c r="B42" s="46"/>
      <c r="C42" s="47"/>
      <c r="D42" s="48">
        <v>3222</v>
      </c>
      <c r="E42" s="139" t="s">
        <v>112</v>
      </c>
      <c r="F42" s="132">
        <v>280</v>
      </c>
      <c r="G42" s="132">
        <v>0</v>
      </c>
      <c r="H42" s="132">
        <v>0</v>
      </c>
      <c r="I42" s="132">
        <v>0</v>
      </c>
      <c r="J42" s="132"/>
    </row>
    <row r="43" spans="2:10" x14ac:dyDescent="0.25">
      <c r="B43" s="46"/>
      <c r="C43" s="47">
        <v>323</v>
      </c>
      <c r="D43" s="48"/>
      <c r="E43" s="139" t="s">
        <v>99</v>
      </c>
      <c r="F43" s="132">
        <f t="shared" ref="F43:H43" si="16">F44+F45</f>
        <v>170</v>
      </c>
      <c r="G43" s="132">
        <f t="shared" si="16"/>
        <v>0</v>
      </c>
      <c r="H43" s="132">
        <f t="shared" si="16"/>
        <v>0</v>
      </c>
      <c r="I43" s="132">
        <f>I44+I45</f>
        <v>0</v>
      </c>
      <c r="J43" s="132"/>
    </row>
    <row r="44" spans="2:10" x14ac:dyDescent="0.25">
      <c r="B44" s="46"/>
      <c r="C44" s="47"/>
      <c r="D44" s="48">
        <v>3237</v>
      </c>
      <c r="E44" s="139" t="s">
        <v>106</v>
      </c>
      <c r="F44" s="132">
        <v>100</v>
      </c>
      <c r="G44" s="132">
        <v>0</v>
      </c>
      <c r="H44" s="132">
        <v>0</v>
      </c>
      <c r="I44" s="132">
        <v>0</v>
      </c>
      <c r="J44" s="132"/>
    </row>
    <row r="45" spans="2:10" x14ac:dyDescent="0.25">
      <c r="B45" s="46"/>
      <c r="C45" s="47"/>
      <c r="D45" s="48">
        <v>3239</v>
      </c>
      <c r="E45" s="139" t="s">
        <v>108</v>
      </c>
      <c r="F45" s="132">
        <v>70</v>
      </c>
      <c r="G45" s="132">
        <v>0</v>
      </c>
      <c r="H45" s="132">
        <v>0</v>
      </c>
      <c r="I45" s="132">
        <v>0</v>
      </c>
      <c r="J45" s="132"/>
    </row>
    <row r="46" spans="2:10" ht="25.5" x14ac:dyDescent="0.25">
      <c r="B46" s="46"/>
      <c r="C46" s="47">
        <v>324</v>
      </c>
      <c r="D46" s="48"/>
      <c r="E46" s="139" t="s">
        <v>178</v>
      </c>
      <c r="F46" s="132">
        <f t="shared" ref="F46:H46" si="17">F47</f>
        <v>3055.2</v>
      </c>
      <c r="G46" s="132">
        <f t="shared" si="17"/>
        <v>0</v>
      </c>
      <c r="H46" s="132">
        <f t="shared" si="17"/>
        <v>0</v>
      </c>
      <c r="I46" s="132">
        <f>I47</f>
        <v>0</v>
      </c>
      <c r="J46" s="132"/>
    </row>
    <row r="47" spans="2:10" ht="25.5" x14ac:dyDescent="0.25">
      <c r="B47" s="46"/>
      <c r="C47" s="47"/>
      <c r="D47" s="48">
        <v>3241</v>
      </c>
      <c r="E47" s="139" t="s">
        <v>178</v>
      </c>
      <c r="F47" s="132">
        <v>3055.2</v>
      </c>
      <c r="G47" s="132">
        <v>0</v>
      </c>
      <c r="H47" s="132">
        <v>0</v>
      </c>
      <c r="I47" s="132">
        <v>0</v>
      </c>
      <c r="J47" s="132"/>
    </row>
    <row r="48" spans="2:10" x14ac:dyDescent="0.25">
      <c r="B48" s="46"/>
      <c r="C48" s="47">
        <v>329</v>
      </c>
      <c r="D48" s="48"/>
      <c r="E48" s="139" t="s">
        <v>171</v>
      </c>
      <c r="F48" s="132">
        <f t="shared" ref="F48:H48" si="18">F49</f>
        <v>150</v>
      </c>
      <c r="G48" s="132">
        <f t="shared" si="18"/>
        <v>0</v>
      </c>
      <c r="H48" s="132">
        <f t="shared" si="18"/>
        <v>0</v>
      </c>
      <c r="I48" s="132">
        <f>I49</f>
        <v>0</v>
      </c>
      <c r="J48" s="132"/>
    </row>
    <row r="49" spans="2:10" x14ac:dyDescent="0.25">
      <c r="B49" s="46"/>
      <c r="C49" s="47"/>
      <c r="D49" s="48">
        <v>3299</v>
      </c>
      <c r="E49" s="139" t="s">
        <v>171</v>
      </c>
      <c r="F49" s="132">
        <v>150</v>
      </c>
      <c r="G49" s="132">
        <v>0</v>
      </c>
      <c r="H49" s="132">
        <v>0</v>
      </c>
      <c r="I49" s="132">
        <v>0</v>
      </c>
      <c r="J49" s="132"/>
    </row>
    <row r="50" spans="2:10" ht="30" customHeight="1" x14ac:dyDescent="0.25">
      <c r="B50" s="205" t="s">
        <v>175</v>
      </c>
      <c r="C50" s="206"/>
      <c r="D50" s="207"/>
      <c r="E50" s="130" t="s">
        <v>180</v>
      </c>
      <c r="F50" s="125">
        <f t="shared" ref="F50:H56" si="19">F51</f>
        <v>150</v>
      </c>
      <c r="G50" s="125">
        <f t="shared" si="19"/>
        <v>2500</v>
      </c>
      <c r="H50" s="125">
        <f t="shared" si="19"/>
        <v>7689</v>
      </c>
      <c r="I50" s="125">
        <f>I51</f>
        <v>2860.5</v>
      </c>
      <c r="J50" s="125">
        <f>I50/H50*100</f>
        <v>37.202497073741711</v>
      </c>
    </row>
    <row r="51" spans="2:10" x14ac:dyDescent="0.25">
      <c r="B51" s="46">
        <v>3</v>
      </c>
      <c r="C51" s="47"/>
      <c r="D51" s="48"/>
      <c r="E51" s="140" t="s">
        <v>4</v>
      </c>
      <c r="F51" s="132">
        <f>F55</f>
        <v>150</v>
      </c>
      <c r="G51" s="132">
        <f>G52</f>
        <v>2500</v>
      </c>
      <c r="H51" s="132">
        <f>H52+H55</f>
        <v>7689</v>
      </c>
      <c r="I51" s="132">
        <f>I52</f>
        <v>2860.5</v>
      </c>
      <c r="J51" s="132">
        <f>I51/H51*100</f>
        <v>37.202497073741711</v>
      </c>
    </row>
    <row r="52" spans="2:10" x14ac:dyDescent="0.25">
      <c r="B52" s="46"/>
      <c r="C52" s="47">
        <v>32</v>
      </c>
      <c r="D52" s="48"/>
      <c r="E52" s="131" t="s">
        <v>14</v>
      </c>
      <c r="F52" s="132">
        <f>F53</f>
        <v>0</v>
      </c>
      <c r="G52" s="132">
        <v>2500</v>
      </c>
      <c r="H52" s="132">
        <v>7689</v>
      </c>
      <c r="I52" s="132">
        <f t="shared" ref="G52:I53" si="20">I53</f>
        <v>2860.5</v>
      </c>
      <c r="J52" s="132">
        <f>I52/H52*100</f>
        <v>37.202497073741711</v>
      </c>
    </row>
    <row r="53" spans="2:10" ht="25.5" x14ac:dyDescent="0.25">
      <c r="B53" s="46"/>
      <c r="C53" s="47">
        <v>324</v>
      </c>
      <c r="D53" s="48"/>
      <c r="E53" s="131" t="s">
        <v>109</v>
      </c>
      <c r="F53" s="132">
        <f>F54</f>
        <v>0</v>
      </c>
      <c r="G53" s="132">
        <f t="shared" si="20"/>
        <v>0</v>
      </c>
      <c r="H53" s="132">
        <f t="shared" si="20"/>
        <v>0</v>
      </c>
      <c r="I53" s="132">
        <f t="shared" si="20"/>
        <v>2860.5</v>
      </c>
      <c r="J53" s="132"/>
    </row>
    <row r="54" spans="2:10" ht="25.5" x14ac:dyDescent="0.25">
      <c r="B54" s="46"/>
      <c r="C54" s="47"/>
      <c r="D54" s="48">
        <v>3241</v>
      </c>
      <c r="E54" s="131" t="s">
        <v>170</v>
      </c>
      <c r="F54" s="132">
        <v>0</v>
      </c>
      <c r="G54" s="132">
        <v>0</v>
      </c>
      <c r="H54" s="132">
        <v>0</v>
      </c>
      <c r="I54" s="132">
        <v>2860.5</v>
      </c>
      <c r="J54" s="132"/>
    </row>
    <row r="55" spans="2:10" x14ac:dyDescent="0.25">
      <c r="B55" s="46"/>
      <c r="C55" s="47">
        <v>37</v>
      </c>
      <c r="D55" s="48"/>
      <c r="E55" s="140" t="s">
        <v>181</v>
      </c>
      <c r="F55" s="132">
        <f t="shared" si="19"/>
        <v>150</v>
      </c>
      <c r="G55" s="132">
        <f t="shared" si="19"/>
        <v>0</v>
      </c>
      <c r="H55" s="132">
        <v>0</v>
      </c>
      <c r="I55" s="132">
        <f>I56</f>
        <v>0</v>
      </c>
      <c r="J55" s="132"/>
    </row>
    <row r="56" spans="2:10" x14ac:dyDescent="0.25">
      <c r="B56" s="46"/>
      <c r="C56" s="47">
        <v>372</v>
      </c>
      <c r="D56" s="48"/>
      <c r="E56" s="140" t="s">
        <v>122</v>
      </c>
      <c r="F56" s="132">
        <f t="shared" si="19"/>
        <v>150</v>
      </c>
      <c r="G56" s="132">
        <f t="shared" si="19"/>
        <v>0</v>
      </c>
      <c r="H56" s="132">
        <f t="shared" si="19"/>
        <v>0</v>
      </c>
      <c r="I56" s="132">
        <f>I57</f>
        <v>0</v>
      </c>
      <c r="J56" s="132"/>
    </row>
    <row r="57" spans="2:10" x14ac:dyDescent="0.25">
      <c r="B57" s="46"/>
      <c r="C57" s="47"/>
      <c r="D57" s="48">
        <v>3721</v>
      </c>
      <c r="E57" s="140" t="s">
        <v>122</v>
      </c>
      <c r="F57" s="132">
        <v>150</v>
      </c>
      <c r="G57" s="132">
        <v>0</v>
      </c>
      <c r="H57" s="132">
        <v>0</v>
      </c>
      <c r="I57" s="132">
        <v>0</v>
      </c>
      <c r="J57" s="132"/>
    </row>
    <row r="58" spans="2:10" ht="30" hidden="1" customHeight="1" x14ac:dyDescent="0.25">
      <c r="B58" s="205" t="s">
        <v>182</v>
      </c>
      <c r="C58" s="206"/>
      <c r="D58" s="207"/>
      <c r="E58" s="130" t="s">
        <v>183</v>
      </c>
      <c r="F58" s="134">
        <f>F59</f>
        <v>0</v>
      </c>
      <c r="G58" s="134">
        <f t="shared" ref="G58:I58" si="21">G59</f>
        <v>0</v>
      </c>
      <c r="H58" s="134">
        <f t="shared" si="21"/>
        <v>0</v>
      </c>
      <c r="I58" s="134">
        <f t="shared" si="21"/>
        <v>0</v>
      </c>
      <c r="J58" s="125">
        <f>I58</f>
        <v>0</v>
      </c>
    </row>
    <row r="59" spans="2:10" hidden="1" x14ac:dyDescent="0.25">
      <c r="B59" s="46">
        <v>3</v>
      </c>
      <c r="C59" s="47"/>
      <c r="D59" s="48"/>
      <c r="E59" s="131" t="s">
        <v>4</v>
      </c>
      <c r="F59" s="132">
        <f t="shared" ref="F59:H61" si="22">F60</f>
        <v>0</v>
      </c>
      <c r="G59" s="132">
        <f t="shared" si="22"/>
        <v>0</v>
      </c>
      <c r="H59" s="132">
        <f t="shared" si="22"/>
        <v>0</v>
      </c>
      <c r="I59" s="132">
        <f>I60</f>
        <v>0</v>
      </c>
      <c r="J59" s="132"/>
    </row>
    <row r="60" spans="2:10" hidden="1" x14ac:dyDescent="0.25">
      <c r="B60" s="135"/>
      <c r="C60" s="136">
        <v>32</v>
      </c>
      <c r="D60" s="137"/>
      <c r="E60" s="161" t="s">
        <v>14</v>
      </c>
      <c r="F60" s="132">
        <f t="shared" si="22"/>
        <v>0</v>
      </c>
      <c r="G60" s="132">
        <f t="shared" si="22"/>
        <v>0</v>
      </c>
      <c r="H60" s="132">
        <v>0</v>
      </c>
      <c r="I60" s="132">
        <f>I61</f>
        <v>0</v>
      </c>
      <c r="J60" s="132"/>
    </row>
    <row r="61" spans="2:10" ht="25.5" hidden="1" x14ac:dyDescent="0.25">
      <c r="B61" s="46"/>
      <c r="C61" s="47">
        <v>324</v>
      </c>
      <c r="D61" s="48"/>
      <c r="E61" s="139" t="s">
        <v>178</v>
      </c>
      <c r="F61" s="132">
        <f t="shared" si="22"/>
        <v>0</v>
      </c>
      <c r="G61" s="132">
        <f t="shared" si="22"/>
        <v>0</v>
      </c>
      <c r="H61" s="132">
        <f t="shared" si="22"/>
        <v>0</v>
      </c>
      <c r="I61" s="132">
        <f>I62</f>
        <v>0</v>
      </c>
      <c r="J61" s="132"/>
    </row>
    <row r="62" spans="2:10" ht="25.5" hidden="1" x14ac:dyDescent="0.25">
      <c r="B62" s="46"/>
      <c r="C62" s="47"/>
      <c r="D62" s="48">
        <v>3241</v>
      </c>
      <c r="E62" s="139" t="s">
        <v>178</v>
      </c>
      <c r="F62" s="132">
        <v>0</v>
      </c>
      <c r="G62" s="132">
        <v>0</v>
      </c>
      <c r="H62" s="132">
        <v>0</v>
      </c>
      <c r="I62" s="132">
        <v>0</v>
      </c>
      <c r="J62" s="132"/>
    </row>
    <row r="63" spans="2:10" ht="30" customHeight="1" x14ac:dyDescent="0.25">
      <c r="B63" s="205" t="s">
        <v>184</v>
      </c>
      <c r="C63" s="206"/>
      <c r="D63" s="207"/>
      <c r="E63" s="130" t="s">
        <v>185</v>
      </c>
      <c r="F63" s="125">
        <f t="shared" ref="F63:H66" si="23">F64</f>
        <v>50</v>
      </c>
      <c r="G63" s="125">
        <f t="shared" si="23"/>
        <v>0</v>
      </c>
      <c r="H63" s="125">
        <f t="shared" si="23"/>
        <v>0</v>
      </c>
      <c r="I63" s="125">
        <f>I64</f>
        <v>0</v>
      </c>
      <c r="J63" s="125">
        <v>0</v>
      </c>
    </row>
    <row r="64" spans="2:10" x14ac:dyDescent="0.25">
      <c r="B64" s="208">
        <v>3</v>
      </c>
      <c r="C64" s="209"/>
      <c r="D64" s="210"/>
      <c r="E64" s="131" t="s">
        <v>4</v>
      </c>
      <c r="F64" s="132">
        <f t="shared" si="23"/>
        <v>50</v>
      </c>
      <c r="G64" s="132">
        <f t="shared" si="23"/>
        <v>0</v>
      </c>
      <c r="H64" s="132">
        <f t="shared" si="23"/>
        <v>0</v>
      </c>
      <c r="I64" s="132">
        <f>I65</f>
        <v>0</v>
      </c>
      <c r="J64" s="132"/>
    </row>
    <row r="65" spans="2:10" x14ac:dyDescent="0.25">
      <c r="B65" s="46"/>
      <c r="C65" s="47">
        <v>32</v>
      </c>
      <c r="D65" s="48"/>
      <c r="E65" s="131" t="s">
        <v>14</v>
      </c>
      <c r="F65" s="132">
        <f t="shared" si="23"/>
        <v>50</v>
      </c>
      <c r="G65" s="132">
        <f t="shared" si="23"/>
        <v>0</v>
      </c>
      <c r="H65" s="132">
        <v>0</v>
      </c>
      <c r="I65" s="132">
        <f>I66</f>
        <v>0</v>
      </c>
      <c r="J65" s="132"/>
    </row>
    <row r="66" spans="2:10" x14ac:dyDescent="0.25">
      <c r="B66" s="46"/>
      <c r="C66" s="47">
        <v>329</v>
      </c>
      <c r="D66" s="48"/>
      <c r="E66" s="131" t="s">
        <v>186</v>
      </c>
      <c r="F66" s="132">
        <f t="shared" si="23"/>
        <v>50</v>
      </c>
      <c r="G66" s="132">
        <f t="shared" si="23"/>
        <v>0</v>
      </c>
      <c r="H66" s="132">
        <f t="shared" si="23"/>
        <v>0</v>
      </c>
      <c r="I66" s="132">
        <f>I67</f>
        <v>0</v>
      </c>
      <c r="J66" s="132"/>
    </row>
    <row r="67" spans="2:10" x14ac:dyDescent="0.25">
      <c r="B67" s="46"/>
      <c r="C67" s="47"/>
      <c r="D67" s="48">
        <v>3291</v>
      </c>
      <c r="E67" s="131" t="s">
        <v>187</v>
      </c>
      <c r="F67" s="132">
        <v>50</v>
      </c>
      <c r="G67" s="132">
        <v>0</v>
      </c>
      <c r="H67" s="132">
        <v>0</v>
      </c>
      <c r="I67" s="132">
        <v>0</v>
      </c>
      <c r="J67" s="132"/>
    </row>
    <row r="68" spans="2:10" ht="30" customHeight="1" x14ac:dyDescent="0.25">
      <c r="B68" s="211" t="s">
        <v>188</v>
      </c>
      <c r="C68" s="212"/>
      <c r="D68" s="213"/>
      <c r="E68" s="128" t="s">
        <v>189</v>
      </c>
      <c r="F68" s="129">
        <f t="shared" ref="F68:H72" si="24">F69</f>
        <v>729.96</v>
      </c>
      <c r="G68" s="129">
        <f t="shared" si="24"/>
        <v>729.96</v>
      </c>
      <c r="H68" s="129">
        <f t="shared" si="24"/>
        <v>729.96</v>
      </c>
      <c r="I68" s="129">
        <f>I69</f>
        <v>729.95999999999992</v>
      </c>
      <c r="J68" s="129">
        <f>I68/H68*100</f>
        <v>99.999999999999986</v>
      </c>
    </row>
    <row r="69" spans="2:10" ht="30" customHeight="1" x14ac:dyDescent="0.25">
      <c r="B69" s="205" t="s">
        <v>182</v>
      </c>
      <c r="C69" s="206"/>
      <c r="D69" s="207"/>
      <c r="E69" s="130" t="s">
        <v>183</v>
      </c>
      <c r="F69" s="125">
        <f t="shared" si="24"/>
        <v>729.96</v>
      </c>
      <c r="G69" s="125">
        <f t="shared" si="24"/>
        <v>729.96</v>
      </c>
      <c r="H69" s="125">
        <f t="shared" si="24"/>
        <v>729.96</v>
      </c>
      <c r="I69" s="125">
        <f>I70</f>
        <v>729.95999999999992</v>
      </c>
      <c r="J69" s="125">
        <f>I69/H69*100</f>
        <v>99.999999999999986</v>
      </c>
    </row>
    <row r="70" spans="2:10" x14ac:dyDescent="0.25">
      <c r="B70" s="208">
        <v>3</v>
      </c>
      <c r="C70" s="209"/>
      <c r="D70" s="210"/>
      <c r="E70" s="131" t="s">
        <v>4</v>
      </c>
      <c r="F70" s="132">
        <f>F71</f>
        <v>729.96</v>
      </c>
      <c r="G70" s="132">
        <f t="shared" si="24"/>
        <v>729.96</v>
      </c>
      <c r="H70" s="132">
        <f t="shared" si="24"/>
        <v>729.96</v>
      </c>
      <c r="I70" s="132">
        <f>I71</f>
        <v>729.95999999999992</v>
      </c>
      <c r="J70" s="132">
        <f>I70/H70*100</f>
        <v>99.999999999999986</v>
      </c>
    </row>
    <row r="71" spans="2:10" x14ac:dyDescent="0.25">
      <c r="B71" s="46"/>
      <c r="C71" s="47">
        <v>31</v>
      </c>
      <c r="D71" s="48"/>
      <c r="E71" s="131" t="s">
        <v>5</v>
      </c>
      <c r="F71" s="132">
        <f>F72+F74</f>
        <v>729.96</v>
      </c>
      <c r="G71" s="132">
        <v>729.96</v>
      </c>
      <c r="H71" s="132">
        <v>729.96</v>
      </c>
      <c r="I71" s="132">
        <f>I72+I74</f>
        <v>729.95999999999992</v>
      </c>
      <c r="J71" s="132">
        <f>I71/H71*100</f>
        <v>99.999999999999986</v>
      </c>
    </row>
    <row r="72" spans="2:10" x14ac:dyDescent="0.25">
      <c r="B72" s="46"/>
      <c r="C72" s="47">
        <v>311</v>
      </c>
      <c r="D72" s="48"/>
      <c r="E72" s="131" t="s">
        <v>24</v>
      </c>
      <c r="F72" s="132">
        <f t="shared" si="24"/>
        <v>626.58000000000004</v>
      </c>
      <c r="G72" s="132">
        <f t="shared" si="24"/>
        <v>0</v>
      </c>
      <c r="H72" s="132">
        <f t="shared" si="24"/>
        <v>0</v>
      </c>
      <c r="I72" s="132">
        <f>I73</f>
        <v>626.55999999999995</v>
      </c>
      <c r="J72" s="132"/>
    </row>
    <row r="73" spans="2:10" x14ac:dyDescent="0.25">
      <c r="B73" s="46"/>
      <c r="C73" s="47"/>
      <c r="D73" s="48">
        <v>3111</v>
      </c>
      <c r="E73" s="131" t="s">
        <v>25</v>
      </c>
      <c r="F73" s="132">
        <v>626.58000000000004</v>
      </c>
      <c r="G73" s="132">
        <v>0</v>
      </c>
      <c r="H73" s="132">
        <v>0</v>
      </c>
      <c r="I73" s="132">
        <v>626.55999999999995</v>
      </c>
      <c r="J73" s="132"/>
    </row>
    <row r="74" spans="2:10" x14ac:dyDescent="0.25">
      <c r="B74" s="46"/>
      <c r="C74" s="47">
        <v>313</v>
      </c>
      <c r="D74" s="48"/>
      <c r="E74" s="131" t="s">
        <v>86</v>
      </c>
      <c r="F74" s="132">
        <f>F75</f>
        <v>103.38</v>
      </c>
      <c r="G74" s="132">
        <v>0</v>
      </c>
      <c r="H74" s="132">
        <v>0</v>
      </c>
      <c r="I74" s="132">
        <f>I75</f>
        <v>103.4</v>
      </c>
      <c r="J74" s="132"/>
    </row>
    <row r="75" spans="2:10" ht="15" customHeight="1" x14ac:dyDescent="0.25">
      <c r="B75" s="46"/>
      <c r="C75" s="47"/>
      <c r="D75" s="48">
        <v>3132</v>
      </c>
      <c r="E75" s="131" t="s">
        <v>203</v>
      </c>
      <c r="F75" s="132">
        <v>103.38</v>
      </c>
      <c r="G75" s="132">
        <v>0</v>
      </c>
      <c r="H75" s="132">
        <v>0</v>
      </c>
      <c r="I75" s="132">
        <v>103.4</v>
      </c>
      <c r="J75" s="132"/>
    </row>
    <row r="76" spans="2:10" ht="30" customHeight="1" x14ac:dyDescent="0.25">
      <c r="B76" s="211" t="s">
        <v>190</v>
      </c>
      <c r="C76" s="212"/>
      <c r="D76" s="213"/>
      <c r="E76" s="128" t="s">
        <v>191</v>
      </c>
      <c r="F76" s="129">
        <f t="shared" ref="F76:H80" si="25">F77</f>
        <v>200</v>
      </c>
      <c r="G76" s="129">
        <f t="shared" si="25"/>
        <v>0</v>
      </c>
      <c r="H76" s="129">
        <f t="shared" si="25"/>
        <v>470</v>
      </c>
      <c r="I76" s="129">
        <f>I77</f>
        <v>470</v>
      </c>
      <c r="J76" s="129">
        <f>I76/H76*100</f>
        <v>100</v>
      </c>
    </row>
    <row r="77" spans="2:10" ht="30" customHeight="1" x14ac:dyDescent="0.25">
      <c r="B77" s="205" t="s">
        <v>184</v>
      </c>
      <c r="C77" s="206"/>
      <c r="D77" s="207"/>
      <c r="E77" s="130" t="s">
        <v>185</v>
      </c>
      <c r="F77" s="125">
        <f t="shared" si="25"/>
        <v>200</v>
      </c>
      <c r="G77" s="125">
        <f t="shared" si="25"/>
        <v>0</v>
      </c>
      <c r="H77" s="125">
        <f t="shared" si="25"/>
        <v>470</v>
      </c>
      <c r="I77" s="125">
        <f>I78</f>
        <v>470</v>
      </c>
      <c r="J77" s="125">
        <f>I77/H77*100</f>
        <v>100</v>
      </c>
    </row>
    <row r="78" spans="2:10" x14ac:dyDescent="0.25">
      <c r="B78" s="208">
        <v>3</v>
      </c>
      <c r="C78" s="209"/>
      <c r="D78" s="210"/>
      <c r="E78" s="131" t="s">
        <v>4</v>
      </c>
      <c r="F78" s="132">
        <f t="shared" si="25"/>
        <v>200</v>
      </c>
      <c r="G78" s="132">
        <f t="shared" si="25"/>
        <v>0</v>
      </c>
      <c r="H78" s="132">
        <f t="shared" si="25"/>
        <v>470</v>
      </c>
      <c r="I78" s="132">
        <f>I79</f>
        <v>470</v>
      </c>
      <c r="J78" s="132">
        <f>I78/H78*100</f>
        <v>100</v>
      </c>
    </row>
    <row r="79" spans="2:10" x14ac:dyDescent="0.25">
      <c r="B79" s="46"/>
      <c r="C79" s="47">
        <v>32</v>
      </c>
      <c r="D79" s="48"/>
      <c r="E79" s="131" t="s">
        <v>14</v>
      </c>
      <c r="F79" s="132">
        <f t="shared" si="25"/>
        <v>200</v>
      </c>
      <c r="G79" s="132">
        <f t="shared" si="25"/>
        <v>0</v>
      </c>
      <c r="H79" s="132">
        <v>470</v>
      </c>
      <c r="I79" s="132">
        <f>I80</f>
        <v>470</v>
      </c>
      <c r="J79" s="132">
        <f>I79/H79*100</f>
        <v>100</v>
      </c>
    </row>
    <row r="80" spans="2:10" x14ac:dyDescent="0.25">
      <c r="B80" s="46"/>
      <c r="C80" s="47">
        <v>322</v>
      </c>
      <c r="D80" s="48"/>
      <c r="E80" s="131" t="s">
        <v>92</v>
      </c>
      <c r="F80" s="132">
        <f t="shared" si="25"/>
        <v>200</v>
      </c>
      <c r="G80" s="132">
        <f t="shared" si="25"/>
        <v>0</v>
      </c>
      <c r="H80" s="132">
        <f t="shared" si="25"/>
        <v>0</v>
      </c>
      <c r="I80" s="132">
        <f>I81</f>
        <v>470</v>
      </c>
      <c r="J80" s="132"/>
    </row>
    <row r="81" spans="2:10" x14ac:dyDescent="0.25">
      <c r="B81" s="46"/>
      <c r="C81" s="47"/>
      <c r="D81" s="48">
        <v>3225</v>
      </c>
      <c r="E81" s="131" t="s">
        <v>97</v>
      </c>
      <c r="F81" s="132">
        <v>200</v>
      </c>
      <c r="G81" s="132">
        <v>0</v>
      </c>
      <c r="H81" s="132">
        <v>0</v>
      </c>
      <c r="I81" s="132">
        <v>470</v>
      </c>
      <c r="J81" s="132"/>
    </row>
    <row r="82" spans="2:10" ht="30" customHeight="1" x14ac:dyDescent="0.25">
      <c r="B82" s="211" t="s">
        <v>192</v>
      </c>
      <c r="C82" s="212"/>
      <c r="D82" s="213"/>
      <c r="E82" s="128" t="s">
        <v>193</v>
      </c>
      <c r="F82" s="129">
        <f t="shared" ref="F82:G82" si="26">F83+F88</f>
        <v>80.680000000000007</v>
      </c>
      <c r="G82" s="129">
        <f t="shared" si="26"/>
        <v>81</v>
      </c>
      <c r="H82" s="129">
        <f>H83+H88</f>
        <v>76.92</v>
      </c>
      <c r="I82" s="129">
        <f>I83+I88</f>
        <v>76.92</v>
      </c>
      <c r="J82" s="129">
        <f>I82/H82*100</f>
        <v>100</v>
      </c>
    </row>
    <row r="83" spans="2:10" ht="30" customHeight="1" x14ac:dyDescent="0.25">
      <c r="B83" s="205" t="s">
        <v>179</v>
      </c>
      <c r="C83" s="206"/>
      <c r="D83" s="207"/>
      <c r="E83" s="130" t="s">
        <v>176</v>
      </c>
      <c r="F83" s="125">
        <f t="shared" ref="F83:H86" si="27">F84</f>
        <v>76.5</v>
      </c>
      <c r="G83" s="125">
        <f t="shared" si="27"/>
        <v>81</v>
      </c>
      <c r="H83" s="125">
        <f>H84</f>
        <v>76.5</v>
      </c>
      <c r="I83" s="125">
        <f>I84</f>
        <v>76.5</v>
      </c>
      <c r="J83" s="125">
        <f>I83/H83*100</f>
        <v>100</v>
      </c>
    </row>
    <row r="84" spans="2:10" x14ac:dyDescent="0.25">
      <c r="B84" s="208">
        <v>3</v>
      </c>
      <c r="C84" s="209"/>
      <c r="D84" s="210"/>
      <c r="E84" s="131" t="s">
        <v>4</v>
      </c>
      <c r="F84" s="132">
        <f t="shared" si="27"/>
        <v>76.5</v>
      </c>
      <c r="G84" s="132">
        <f t="shared" si="27"/>
        <v>81</v>
      </c>
      <c r="H84" s="132">
        <f t="shared" si="27"/>
        <v>76.5</v>
      </c>
      <c r="I84" s="132">
        <f>I85</f>
        <v>76.5</v>
      </c>
      <c r="J84" s="132">
        <f>I84/H84*100</f>
        <v>100</v>
      </c>
    </row>
    <row r="85" spans="2:10" x14ac:dyDescent="0.25">
      <c r="B85" s="46"/>
      <c r="C85" s="47">
        <v>38</v>
      </c>
      <c r="D85" s="48"/>
      <c r="E85" s="131" t="s">
        <v>174</v>
      </c>
      <c r="F85" s="132">
        <f t="shared" si="27"/>
        <v>76.5</v>
      </c>
      <c r="G85" s="132">
        <v>81</v>
      </c>
      <c r="H85" s="132">
        <v>76.5</v>
      </c>
      <c r="I85" s="132">
        <f>I86</f>
        <v>76.5</v>
      </c>
      <c r="J85" s="132">
        <f>I85/H85*100</f>
        <v>100</v>
      </c>
    </row>
    <row r="86" spans="2:10" x14ac:dyDescent="0.25">
      <c r="B86" s="46"/>
      <c r="C86" s="47">
        <v>381</v>
      </c>
      <c r="D86" s="48"/>
      <c r="E86" s="131" t="s">
        <v>123</v>
      </c>
      <c r="F86" s="132">
        <f t="shared" si="27"/>
        <v>76.5</v>
      </c>
      <c r="G86" s="132">
        <f t="shared" si="27"/>
        <v>0</v>
      </c>
      <c r="H86" s="132">
        <f t="shared" si="27"/>
        <v>0</v>
      </c>
      <c r="I86" s="132">
        <f>I87</f>
        <v>76.5</v>
      </c>
      <c r="J86" s="132"/>
    </row>
    <row r="87" spans="2:10" x14ac:dyDescent="0.25">
      <c r="B87" s="46"/>
      <c r="C87" s="47"/>
      <c r="D87" s="48">
        <v>3812</v>
      </c>
      <c r="E87" s="131" t="s">
        <v>123</v>
      </c>
      <c r="F87" s="132">
        <v>76.5</v>
      </c>
      <c r="G87" s="132">
        <v>0</v>
      </c>
      <c r="H87" s="132">
        <v>0</v>
      </c>
      <c r="I87" s="132">
        <v>76.5</v>
      </c>
      <c r="J87" s="132"/>
    </row>
    <row r="88" spans="2:10" ht="30" customHeight="1" x14ac:dyDescent="0.25">
      <c r="B88" s="205" t="s">
        <v>194</v>
      </c>
      <c r="C88" s="206"/>
      <c r="D88" s="207"/>
      <c r="E88" s="130" t="s">
        <v>195</v>
      </c>
      <c r="F88" s="125">
        <f t="shared" ref="F88:H94" si="28">F89</f>
        <v>4.18</v>
      </c>
      <c r="G88" s="125">
        <f t="shared" si="28"/>
        <v>0</v>
      </c>
      <c r="H88" s="125">
        <f>H90+H93</f>
        <v>0.42</v>
      </c>
      <c r="I88" s="125">
        <f>I90</f>
        <v>0.42</v>
      </c>
      <c r="J88" s="125">
        <f>I88/H88*100</f>
        <v>100</v>
      </c>
    </row>
    <row r="89" spans="2:10" x14ac:dyDescent="0.25">
      <c r="B89" s="208">
        <v>3</v>
      </c>
      <c r="C89" s="209"/>
      <c r="D89" s="210"/>
      <c r="E89" s="131" t="s">
        <v>4</v>
      </c>
      <c r="F89" s="132">
        <f>F93</f>
        <v>4.18</v>
      </c>
      <c r="G89" s="132">
        <f>G93</f>
        <v>0</v>
      </c>
      <c r="H89" s="132">
        <f>H90</f>
        <v>0.42</v>
      </c>
      <c r="I89" s="132">
        <f>I90</f>
        <v>0.42</v>
      </c>
      <c r="J89" s="132">
        <f>I89/H89*100</f>
        <v>100</v>
      </c>
    </row>
    <row r="90" spans="2:10" x14ac:dyDescent="0.25">
      <c r="B90" s="147"/>
      <c r="C90" s="148">
        <v>32</v>
      </c>
      <c r="D90" s="149"/>
      <c r="E90" s="131" t="s">
        <v>14</v>
      </c>
      <c r="F90" s="132">
        <v>0</v>
      </c>
      <c r="G90" s="132">
        <v>0</v>
      </c>
      <c r="H90" s="132">
        <v>0.42</v>
      </c>
      <c r="I90" s="132">
        <f>I91</f>
        <v>0.42</v>
      </c>
      <c r="J90" s="132"/>
    </row>
    <row r="91" spans="2:10" x14ac:dyDescent="0.25">
      <c r="B91" s="154"/>
      <c r="C91" s="155"/>
      <c r="D91" s="156">
        <v>322</v>
      </c>
      <c r="E91" s="131" t="s">
        <v>92</v>
      </c>
      <c r="F91" s="132">
        <f>F92</f>
        <v>0</v>
      </c>
      <c r="G91" s="132">
        <f>G92</f>
        <v>0</v>
      </c>
      <c r="H91" s="132">
        <f>H92</f>
        <v>0</v>
      </c>
      <c r="I91" s="132">
        <f>I92</f>
        <v>0.42</v>
      </c>
      <c r="J91" s="132"/>
    </row>
    <row r="92" spans="2:10" x14ac:dyDescent="0.25">
      <c r="B92" s="154"/>
      <c r="C92" s="155"/>
      <c r="D92" s="156">
        <v>3221</v>
      </c>
      <c r="E92" s="131" t="s">
        <v>214</v>
      </c>
      <c r="F92" s="132">
        <v>0</v>
      </c>
      <c r="G92" s="132">
        <v>0</v>
      </c>
      <c r="H92" s="132">
        <v>0</v>
      </c>
      <c r="I92" s="132">
        <f>0.42</f>
        <v>0.42</v>
      </c>
      <c r="J92" s="132"/>
    </row>
    <row r="93" spans="2:10" x14ac:dyDescent="0.25">
      <c r="B93" s="46"/>
      <c r="C93" s="47">
        <v>38</v>
      </c>
      <c r="D93" s="48"/>
      <c r="E93" s="131" t="s">
        <v>174</v>
      </c>
      <c r="F93" s="132">
        <f t="shared" si="28"/>
        <v>4.18</v>
      </c>
      <c r="G93" s="132">
        <f t="shared" si="28"/>
        <v>0</v>
      </c>
      <c r="H93" s="132">
        <v>0</v>
      </c>
      <c r="I93" s="132">
        <f>I94</f>
        <v>0</v>
      </c>
      <c r="J93" s="132">
        <v>0</v>
      </c>
    </row>
    <row r="94" spans="2:10" x14ac:dyDescent="0.25">
      <c r="B94" s="46"/>
      <c r="C94" s="47">
        <v>381</v>
      </c>
      <c r="D94" s="48"/>
      <c r="E94" s="131" t="s">
        <v>123</v>
      </c>
      <c r="F94" s="132">
        <f t="shared" si="28"/>
        <v>4.18</v>
      </c>
      <c r="G94" s="132">
        <f t="shared" si="28"/>
        <v>0</v>
      </c>
      <c r="H94" s="132">
        <f t="shared" si="28"/>
        <v>0</v>
      </c>
      <c r="I94" s="132">
        <f>I95</f>
        <v>0</v>
      </c>
      <c r="J94" s="132"/>
    </row>
    <row r="95" spans="2:10" x14ac:dyDescent="0.25">
      <c r="B95" s="46"/>
      <c r="C95" s="47"/>
      <c r="D95" s="48">
        <v>3812</v>
      </c>
      <c r="E95" s="131" t="s">
        <v>123</v>
      </c>
      <c r="F95" s="132">
        <v>4.18</v>
      </c>
      <c r="G95" s="132">
        <v>0</v>
      </c>
      <c r="H95" s="132">
        <v>0</v>
      </c>
      <c r="I95" s="132">
        <v>0</v>
      </c>
      <c r="J95" s="132"/>
    </row>
    <row r="96" spans="2:10" ht="30" customHeight="1" x14ac:dyDescent="0.25">
      <c r="B96" s="211" t="s">
        <v>249</v>
      </c>
      <c r="C96" s="212"/>
      <c r="D96" s="213"/>
      <c r="E96" s="128" t="s">
        <v>241</v>
      </c>
      <c r="F96" s="129">
        <f t="shared" ref="F96:H97" si="29">F97</f>
        <v>7600</v>
      </c>
      <c r="G96" s="129">
        <f t="shared" si="29"/>
        <v>0</v>
      </c>
      <c r="H96" s="129">
        <f t="shared" si="29"/>
        <v>9332</v>
      </c>
      <c r="I96" s="129">
        <f>I97</f>
        <v>9332</v>
      </c>
      <c r="J96" s="129">
        <f>I96/H96*100</f>
        <v>100</v>
      </c>
    </row>
    <row r="97" spans="2:10" ht="30" customHeight="1" x14ac:dyDescent="0.25">
      <c r="B97" s="205" t="s">
        <v>179</v>
      </c>
      <c r="C97" s="206"/>
      <c r="D97" s="207"/>
      <c r="E97" s="130" t="s">
        <v>176</v>
      </c>
      <c r="F97" s="125">
        <f t="shared" si="29"/>
        <v>7600</v>
      </c>
      <c r="G97" s="125">
        <f t="shared" si="29"/>
        <v>0</v>
      </c>
      <c r="H97" s="125">
        <f t="shared" si="29"/>
        <v>9332</v>
      </c>
      <c r="I97" s="125">
        <f>I98</f>
        <v>9332</v>
      </c>
      <c r="J97" s="125">
        <f>I97/H97*100</f>
        <v>100</v>
      </c>
    </row>
    <row r="98" spans="2:10" x14ac:dyDescent="0.25">
      <c r="B98" s="208">
        <v>3</v>
      </c>
      <c r="C98" s="209"/>
      <c r="D98" s="210"/>
      <c r="E98" s="131" t="s">
        <v>4</v>
      </c>
      <c r="F98" s="132">
        <f>F102+F99</f>
        <v>7600</v>
      </c>
      <c r="G98" s="132">
        <f>G102</f>
        <v>0</v>
      </c>
      <c r="H98" s="132">
        <f>H102+H99</f>
        <v>9332</v>
      </c>
      <c r="I98" s="132">
        <f>I102</f>
        <v>9332</v>
      </c>
      <c r="J98" s="132">
        <f>I98/H98*100</f>
        <v>100</v>
      </c>
    </row>
    <row r="99" spans="2:10" x14ac:dyDescent="0.25">
      <c r="B99" s="46"/>
      <c r="C99" s="47">
        <v>31</v>
      </c>
      <c r="D99" s="48"/>
      <c r="E99" s="131" t="s">
        <v>5</v>
      </c>
      <c r="F99" s="132">
        <f>F100</f>
        <v>0</v>
      </c>
      <c r="G99" s="132">
        <f t="shared" ref="G99:I100" si="30">G100</f>
        <v>0</v>
      </c>
      <c r="H99" s="132">
        <v>0</v>
      </c>
      <c r="I99" s="132">
        <f t="shared" si="30"/>
        <v>0</v>
      </c>
      <c r="J99" s="132">
        <v>0</v>
      </c>
    </row>
    <row r="100" spans="2:10" x14ac:dyDescent="0.25">
      <c r="B100" s="46"/>
      <c r="C100" s="47">
        <v>311</v>
      </c>
      <c r="D100" s="48"/>
      <c r="E100" s="131" t="s">
        <v>24</v>
      </c>
      <c r="F100" s="132">
        <f>F101</f>
        <v>0</v>
      </c>
      <c r="G100" s="132">
        <f t="shared" si="30"/>
        <v>0</v>
      </c>
      <c r="H100" s="132">
        <f t="shared" si="30"/>
        <v>0</v>
      </c>
      <c r="I100" s="132">
        <f t="shared" si="30"/>
        <v>0</v>
      </c>
      <c r="J100" s="132"/>
    </row>
    <row r="101" spans="2:10" x14ac:dyDescent="0.25">
      <c r="B101" s="46"/>
      <c r="C101" s="47"/>
      <c r="D101" s="48">
        <v>3111</v>
      </c>
      <c r="E101" s="131" t="s">
        <v>25</v>
      </c>
      <c r="F101" s="132">
        <v>0</v>
      </c>
      <c r="G101" s="132">
        <v>0</v>
      </c>
      <c r="H101" s="132">
        <v>0</v>
      </c>
      <c r="I101" s="132">
        <v>0</v>
      </c>
      <c r="J101" s="132"/>
    </row>
    <row r="102" spans="2:10" x14ac:dyDescent="0.25">
      <c r="B102" s="46"/>
      <c r="C102" s="47">
        <v>32</v>
      </c>
      <c r="D102" s="48"/>
      <c r="E102" s="131" t="s">
        <v>14</v>
      </c>
      <c r="F102" s="132">
        <f t="shared" ref="F102:G102" si="31">F103+F106+F110+F114+F116</f>
        <v>7600</v>
      </c>
      <c r="G102" s="132">
        <f t="shared" si="31"/>
        <v>0</v>
      </c>
      <c r="H102" s="132">
        <v>9332</v>
      </c>
      <c r="I102" s="132">
        <f>I103+I106+I110+I114+I116</f>
        <v>9332</v>
      </c>
      <c r="J102" s="132">
        <f>I102/H102*100</f>
        <v>100</v>
      </c>
    </row>
    <row r="103" spans="2:10" x14ac:dyDescent="0.25">
      <c r="B103" s="46"/>
      <c r="C103" s="47">
        <v>321</v>
      </c>
      <c r="D103" s="48"/>
      <c r="E103" s="131" t="s">
        <v>197</v>
      </c>
      <c r="F103" s="132">
        <f>F104+F105</f>
        <v>913.04</v>
      </c>
      <c r="G103" s="132">
        <f t="shared" ref="G103:H103" si="32">G104</f>
        <v>0</v>
      </c>
      <c r="H103" s="132">
        <f t="shared" si="32"/>
        <v>0</v>
      </c>
      <c r="I103" s="132">
        <f>I104</f>
        <v>811.74</v>
      </c>
      <c r="J103" s="132"/>
    </row>
    <row r="104" spans="2:10" x14ac:dyDescent="0.25">
      <c r="B104" s="46"/>
      <c r="C104" s="47"/>
      <c r="D104" s="48">
        <v>3211</v>
      </c>
      <c r="E104" s="131" t="s">
        <v>27</v>
      </c>
      <c r="F104" s="132">
        <v>913.04</v>
      </c>
      <c r="G104" s="132">
        <v>0</v>
      </c>
      <c r="H104" s="132">
        <v>0</v>
      </c>
      <c r="I104" s="132">
        <v>811.74</v>
      </c>
      <c r="J104" s="132"/>
    </row>
    <row r="105" spans="2:10" x14ac:dyDescent="0.25">
      <c r="B105" s="46"/>
      <c r="C105" s="47"/>
      <c r="D105" s="48">
        <v>3214</v>
      </c>
      <c r="E105" s="131" t="s">
        <v>91</v>
      </c>
      <c r="F105" s="132">
        <v>0</v>
      </c>
      <c r="G105" s="132">
        <v>0</v>
      </c>
      <c r="H105" s="132">
        <v>0</v>
      </c>
      <c r="I105" s="132">
        <v>0</v>
      </c>
      <c r="J105" s="132"/>
    </row>
    <row r="106" spans="2:10" x14ac:dyDescent="0.25">
      <c r="B106" s="46"/>
      <c r="C106" s="47">
        <v>322</v>
      </c>
      <c r="D106" s="48"/>
      <c r="E106" s="131" t="s">
        <v>92</v>
      </c>
      <c r="F106" s="132">
        <f>F107+F109+F108</f>
        <v>942.2</v>
      </c>
      <c r="G106" s="132">
        <f t="shared" ref="G106:H106" si="33">G107+G109</f>
        <v>0</v>
      </c>
      <c r="H106" s="132">
        <f t="shared" si="33"/>
        <v>0</v>
      </c>
      <c r="I106" s="132">
        <f>I107+I109</f>
        <v>0</v>
      </c>
      <c r="J106" s="132"/>
    </row>
    <row r="107" spans="2:10" x14ac:dyDescent="0.25">
      <c r="B107" s="46"/>
      <c r="C107" s="47"/>
      <c r="D107" s="48">
        <v>3222</v>
      </c>
      <c r="E107" s="139" t="s">
        <v>112</v>
      </c>
      <c r="F107" s="132">
        <v>697.2</v>
      </c>
      <c r="G107" s="132">
        <v>0</v>
      </c>
      <c r="H107" s="132">
        <v>0</v>
      </c>
      <c r="I107" s="132">
        <v>0</v>
      </c>
      <c r="J107" s="132"/>
    </row>
    <row r="108" spans="2:10" x14ac:dyDescent="0.25">
      <c r="B108" s="46"/>
      <c r="C108" s="47"/>
      <c r="D108" s="48">
        <v>3224</v>
      </c>
      <c r="E108" s="139" t="s">
        <v>198</v>
      </c>
      <c r="F108" s="132">
        <v>0</v>
      </c>
      <c r="G108" s="132">
        <v>0</v>
      </c>
      <c r="H108" s="132">
        <v>0</v>
      </c>
      <c r="I108" s="132">
        <v>0</v>
      </c>
      <c r="J108" s="132"/>
    </row>
    <row r="109" spans="2:10" x14ac:dyDescent="0.25">
      <c r="B109" s="46"/>
      <c r="C109" s="47"/>
      <c r="D109" s="48">
        <v>3225</v>
      </c>
      <c r="E109" s="131" t="s">
        <v>97</v>
      </c>
      <c r="F109" s="132">
        <v>245</v>
      </c>
      <c r="G109" s="132">
        <v>0</v>
      </c>
      <c r="H109" s="132">
        <v>0</v>
      </c>
      <c r="I109" s="132">
        <v>0</v>
      </c>
      <c r="J109" s="132"/>
    </row>
    <row r="110" spans="2:10" x14ac:dyDescent="0.25">
      <c r="B110" s="46"/>
      <c r="C110" s="47">
        <v>323</v>
      </c>
      <c r="D110" s="48"/>
      <c r="E110" s="131" t="s">
        <v>99</v>
      </c>
      <c r="F110" s="132">
        <f t="shared" ref="F110:H110" si="34">F111+F112+F113</f>
        <v>4735.41</v>
      </c>
      <c r="G110" s="132">
        <f t="shared" si="34"/>
        <v>0</v>
      </c>
      <c r="H110" s="132">
        <f t="shared" si="34"/>
        <v>0</v>
      </c>
      <c r="I110" s="132">
        <f>I111+I112+I113</f>
        <v>7877.76</v>
      </c>
      <c r="J110" s="132"/>
    </row>
    <row r="111" spans="2:10" x14ac:dyDescent="0.25">
      <c r="B111" s="46"/>
      <c r="C111" s="47"/>
      <c r="D111" s="48">
        <v>3235</v>
      </c>
      <c r="E111" s="131" t="s">
        <v>104</v>
      </c>
      <c r="F111" s="132">
        <v>1150</v>
      </c>
      <c r="G111" s="132">
        <v>0</v>
      </c>
      <c r="H111" s="132">
        <v>0</v>
      </c>
      <c r="I111" s="132">
        <v>0</v>
      </c>
      <c r="J111" s="132"/>
    </row>
    <row r="112" spans="2:10" x14ac:dyDescent="0.25">
      <c r="B112" s="46"/>
      <c r="C112" s="47"/>
      <c r="D112" s="48">
        <v>3237</v>
      </c>
      <c r="E112" s="131" t="s">
        <v>106</v>
      </c>
      <c r="F112" s="132">
        <v>3285.41</v>
      </c>
      <c r="G112" s="132">
        <v>0</v>
      </c>
      <c r="H112" s="132">
        <v>0</v>
      </c>
      <c r="I112" s="132">
        <v>6515.26</v>
      </c>
      <c r="J112" s="132"/>
    </row>
    <row r="113" spans="2:10" x14ac:dyDescent="0.25">
      <c r="B113" s="46"/>
      <c r="C113" s="47"/>
      <c r="D113" s="48">
        <v>3239</v>
      </c>
      <c r="E113" s="131" t="s">
        <v>108</v>
      </c>
      <c r="F113" s="132">
        <v>300</v>
      </c>
      <c r="G113" s="132">
        <v>0</v>
      </c>
      <c r="H113" s="132">
        <v>0</v>
      </c>
      <c r="I113" s="132">
        <v>1362.5</v>
      </c>
      <c r="J113" s="132"/>
    </row>
    <row r="114" spans="2:10" ht="25.5" x14ac:dyDescent="0.25">
      <c r="B114" s="46"/>
      <c r="C114" s="47">
        <v>324</v>
      </c>
      <c r="D114" s="48"/>
      <c r="E114" s="131" t="s">
        <v>109</v>
      </c>
      <c r="F114" s="132">
        <f t="shared" ref="F114:H114" si="35">F115</f>
        <v>1009.35</v>
      </c>
      <c r="G114" s="132">
        <f t="shared" si="35"/>
        <v>0</v>
      </c>
      <c r="H114" s="132">
        <f t="shared" si="35"/>
        <v>0</v>
      </c>
      <c r="I114" s="132">
        <f>I115</f>
        <v>642.5</v>
      </c>
      <c r="J114" s="132"/>
    </row>
    <row r="115" spans="2:10" ht="25.5" x14ac:dyDescent="0.25">
      <c r="B115" s="46"/>
      <c r="C115" s="47"/>
      <c r="D115" s="48">
        <v>3241</v>
      </c>
      <c r="E115" s="131" t="s">
        <v>170</v>
      </c>
      <c r="F115" s="132">
        <v>1009.35</v>
      </c>
      <c r="G115" s="132">
        <v>0</v>
      </c>
      <c r="H115" s="132">
        <v>0</v>
      </c>
      <c r="I115" s="132">
        <v>642.5</v>
      </c>
      <c r="J115" s="132"/>
    </row>
    <row r="116" spans="2:10" x14ac:dyDescent="0.25">
      <c r="B116" s="46"/>
      <c r="C116" s="47">
        <v>329</v>
      </c>
      <c r="D116" s="48"/>
      <c r="E116" s="139" t="s">
        <v>171</v>
      </c>
      <c r="F116" s="133">
        <f>F117</f>
        <v>0</v>
      </c>
      <c r="G116" s="133">
        <f t="shared" ref="G116:I116" si="36">G117</f>
        <v>0</v>
      </c>
      <c r="H116" s="133">
        <f t="shared" si="36"/>
        <v>0</v>
      </c>
      <c r="I116" s="133">
        <f t="shared" si="36"/>
        <v>0</v>
      </c>
      <c r="J116" s="132"/>
    </row>
    <row r="117" spans="2:10" x14ac:dyDescent="0.25">
      <c r="B117" s="46"/>
      <c r="C117" s="47"/>
      <c r="D117" s="48">
        <v>3299</v>
      </c>
      <c r="E117" s="139" t="s">
        <v>171</v>
      </c>
      <c r="F117" s="133">
        <v>0</v>
      </c>
      <c r="G117" s="133">
        <v>0</v>
      </c>
      <c r="H117" s="133">
        <v>0</v>
      </c>
      <c r="I117" s="132">
        <v>0</v>
      </c>
      <c r="J117" s="132"/>
    </row>
    <row r="118" spans="2:10" ht="30" customHeight="1" x14ac:dyDescent="0.25">
      <c r="B118" s="211" t="s">
        <v>199</v>
      </c>
      <c r="C118" s="212"/>
      <c r="D118" s="213"/>
      <c r="E118" s="128" t="s">
        <v>200</v>
      </c>
      <c r="F118" s="129">
        <f t="shared" ref="F118:H119" si="37">F119</f>
        <v>9107.4</v>
      </c>
      <c r="G118" s="129">
        <f t="shared" si="37"/>
        <v>12000</v>
      </c>
      <c r="H118" s="129">
        <f>H119+H139</f>
        <v>50892.6</v>
      </c>
      <c r="I118" s="129">
        <f>I119+I139</f>
        <v>50892.6</v>
      </c>
      <c r="J118" s="129">
        <f>I118/H118*100</f>
        <v>100</v>
      </c>
    </row>
    <row r="119" spans="2:10" ht="30" customHeight="1" x14ac:dyDescent="0.25">
      <c r="B119" s="205" t="s">
        <v>201</v>
      </c>
      <c r="C119" s="206"/>
      <c r="D119" s="207"/>
      <c r="E119" s="130" t="s">
        <v>202</v>
      </c>
      <c r="F119" s="125">
        <f t="shared" si="37"/>
        <v>9107.4</v>
      </c>
      <c r="G119" s="125">
        <f t="shared" si="37"/>
        <v>12000</v>
      </c>
      <c r="H119" s="125">
        <f t="shared" si="37"/>
        <v>12000</v>
      </c>
      <c r="I119" s="125">
        <f>I120</f>
        <v>12000</v>
      </c>
      <c r="J119" s="125">
        <f>I119/H119*100</f>
        <v>100</v>
      </c>
    </row>
    <row r="120" spans="2:10" x14ac:dyDescent="0.25">
      <c r="B120" s="208">
        <v>3</v>
      </c>
      <c r="C120" s="209"/>
      <c r="D120" s="210"/>
      <c r="E120" s="131" t="s">
        <v>4</v>
      </c>
      <c r="F120" s="132">
        <f t="shared" ref="F120:H120" si="38">F121+F126</f>
        <v>9107.4</v>
      </c>
      <c r="G120" s="132">
        <f t="shared" si="38"/>
        <v>12000</v>
      </c>
      <c r="H120" s="132">
        <f t="shared" si="38"/>
        <v>12000</v>
      </c>
      <c r="I120" s="132">
        <f>I121+I126</f>
        <v>12000</v>
      </c>
      <c r="J120" s="132">
        <f>I120/H120*100</f>
        <v>100</v>
      </c>
    </row>
    <row r="121" spans="2:10" x14ac:dyDescent="0.25">
      <c r="B121" s="46"/>
      <c r="C121" s="47">
        <v>31</v>
      </c>
      <c r="D121" s="48"/>
      <c r="E121" s="131" t="s">
        <v>5</v>
      </c>
      <c r="F121" s="132">
        <f t="shared" ref="F121" si="39">F122+F124</f>
        <v>2673.35</v>
      </c>
      <c r="G121" s="132">
        <v>2400</v>
      </c>
      <c r="H121" s="132">
        <v>2400</v>
      </c>
      <c r="I121" s="132">
        <f>I122+I124</f>
        <v>0</v>
      </c>
      <c r="J121" s="132">
        <f>I121/H121*100</f>
        <v>0</v>
      </c>
    </row>
    <row r="122" spans="2:10" x14ac:dyDescent="0.25">
      <c r="B122" s="46"/>
      <c r="C122" s="47">
        <v>311</v>
      </c>
      <c r="D122" s="48"/>
      <c r="E122" s="131" t="s">
        <v>24</v>
      </c>
      <c r="F122" s="132">
        <f t="shared" ref="F122:H122" si="40">F123</f>
        <v>2294.7199999999998</v>
      </c>
      <c r="G122" s="132">
        <f t="shared" si="40"/>
        <v>0</v>
      </c>
      <c r="H122" s="132">
        <f t="shared" si="40"/>
        <v>0</v>
      </c>
      <c r="I122" s="132">
        <f>I123</f>
        <v>0</v>
      </c>
      <c r="J122" s="132"/>
    </row>
    <row r="123" spans="2:10" x14ac:dyDescent="0.25">
      <c r="B123" s="46"/>
      <c r="C123" s="47"/>
      <c r="D123" s="48">
        <v>3111</v>
      </c>
      <c r="E123" s="131" t="s">
        <v>25</v>
      </c>
      <c r="F123" s="132">
        <v>2294.7199999999998</v>
      </c>
      <c r="G123" s="132">
        <v>0</v>
      </c>
      <c r="H123" s="132">
        <v>0</v>
      </c>
      <c r="I123" s="132">
        <v>0</v>
      </c>
      <c r="J123" s="132"/>
    </row>
    <row r="124" spans="2:10" x14ac:dyDescent="0.25">
      <c r="B124" s="46"/>
      <c r="C124" s="47">
        <v>313</v>
      </c>
      <c r="D124" s="48"/>
      <c r="E124" s="131" t="s">
        <v>86</v>
      </c>
      <c r="F124" s="132">
        <f t="shared" ref="F124:H124" si="41">F125</f>
        <v>378.63</v>
      </c>
      <c r="G124" s="132">
        <f t="shared" si="41"/>
        <v>0</v>
      </c>
      <c r="H124" s="132">
        <f t="shared" si="41"/>
        <v>0</v>
      </c>
      <c r="I124" s="132">
        <f>I125</f>
        <v>0</v>
      </c>
      <c r="J124" s="132"/>
    </row>
    <row r="125" spans="2:10" ht="25.5" x14ac:dyDescent="0.25">
      <c r="B125" s="46"/>
      <c r="C125" s="47"/>
      <c r="D125" s="48">
        <v>3132</v>
      </c>
      <c r="E125" s="131" t="s">
        <v>203</v>
      </c>
      <c r="F125" s="132">
        <v>378.63</v>
      </c>
      <c r="G125" s="132">
        <v>0</v>
      </c>
      <c r="H125" s="132">
        <v>0</v>
      </c>
      <c r="I125" s="132">
        <v>0</v>
      </c>
      <c r="J125" s="132"/>
    </row>
    <row r="126" spans="2:10" x14ac:dyDescent="0.25">
      <c r="B126" s="46"/>
      <c r="C126" s="47">
        <v>32</v>
      </c>
      <c r="D126" s="48"/>
      <c r="E126" s="131" t="s">
        <v>14</v>
      </c>
      <c r="F126" s="132">
        <f>F127+F134+F136</f>
        <v>6434.05</v>
      </c>
      <c r="G126" s="132">
        <v>9600</v>
      </c>
      <c r="H126" s="132">
        <v>9600</v>
      </c>
      <c r="I126" s="132">
        <f>I127+I132+I134+I136+I130</f>
        <v>12000</v>
      </c>
      <c r="J126" s="132">
        <f>I126/H126*100</f>
        <v>125</v>
      </c>
    </row>
    <row r="127" spans="2:10" x14ac:dyDescent="0.25">
      <c r="B127" s="46"/>
      <c r="C127" s="47">
        <v>321</v>
      </c>
      <c r="D127" s="48"/>
      <c r="E127" s="131" t="s">
        <v>197</v>
      </c>
      <c r="F127" s="132">
        <f t="shared" ref="F127:H127" si="42">F128+F129</f>
        <v>5106.58</v>
      </c>
      <c r="G127" s="132">
        <f t="shared" si="42"/>
        <v>0</v>
      </c>
      <c r="H127" s="132">
        <f t="shared" si="42"/>
        <v>0</v>
      </c>
      <c r="I127" s="132">
        <f>I128+I129</f>
        <v>0</v>
      </c>
      <c r="J127" s="132"/>
    </row>
    <row r="128" spans="2:10" x14ac:dyDescent="0.25">
      <c r="B128" s="46"/>
      <c r="C128" s="47"/>
      <c r="D128" s="48">
        <v>3211</v>
      </c>
      <c r="E128" s="131" t="s">
        <v>27</v>
      </c>
      <c r="F128" s="132">
        <v>4621.58</v>
      </c>
      <c r="G128" s="132">
        <v>0</v>
      </c>
      <c r="H128" s="132">
        <v>0</v>
      </c>
      <c r="I128" s="132">
        <v>0</v>
      </c>
      <c r="J128" s="132"/>
    </row>
    <row r="129" spans="2:10" x14ac:dyDescent="0.25">
      <c r="B129" s="46"/>
      <c r="C129" s="47"/>
      <c r="D129" s="48">
        <v>3213</v>
      </c>
      <c r="E129" s="131" t="s">
        <v>204</v>
      </c>
      <c r="F129" s="132">
        <v>485</v>
      </c>
      <c r="G129" s="132">
        <v>0</v>
      </c>
      <c r="H129" s="132">
        <v>0</v>
      </c>
      <c r="I129" s="132">
        <v>0</v>
      </c>
      <c r="J129" s="132"/>
    </row>
    <row r="130" spans="2:10" x14ac:dyDescent="0.25">
      <c r="B130" s="147"/>
      <c r="C130" s="148">
        <v>322</v>
      </c>
      <c r="D130" s="149"/>
      <c r="E130" s="131" t="s">
        <v>14</v>
      </c>
      <c r="F130" s="132">
        <f>F131</f>
        <v>0</v>
      </c>
      <c r="G130" s="132">
        <f t="shared" ref="G130:I130" si="43">G131</f>
        <v>0</v>
      </c>
      <c r="H130" s="132">
        <f t="shared" si="43"/>
        <v>0</v>
      </c>
      <c r="I130" s="132">
        <f t="shared" si="43"/>
        <v>178</v>
      </c>
      <c r="J130" s="132"/>
    </row>
    <row r="131" spans="2:10" x14ac:dyDescent="0.25">
      <c r="B131" s="147"/>
      <c r="C131" s="148"/>
      <c r="D131" s="149">
        <v>3222</v>
      </c>
      <c r="E131" s="139" t="s">
        <v>112</v>
      </c>
      <c r="F131" s="132">
        <v>0</v>
      </c>
      <c r="G131" s="132">
        <v>0</v>
      </c>
      <c r="H131" s="132">
        <v>0</v>
      </c>
      <c r="I131" s="132">
        <v>178</v>
      </c>
      <c r="J131" s="132"/>
    </row>
    <row r="132" spans="2:10" x14ac:dyDescent="0.25">
      <c r="B132" s="46"/>
      <c r="C132" s="47">
        <v>323</v>
      </c>
      <c r="D132" s="48"/>
      <c r="E132" s="131" t="s">
        <v>99</v>
      </c>
      <c r="F132" s="132">
        <v>0</v>
      </c>
      <c r="G132" s="132">
        <f t="shared" ref="G132:H132" si="44">G133</f>
        <v>0</v>
      </c>
      <c r="H132" s="132">
        <f t="shared" si="44"/>
        <v>0</v>
      </c>
      <c r="I132" s="132">
        <f>I133</f>
        <v>4790.28</v>
      </c>
      <c r="J132" s="132"/>
    </row>
    <row r="133" spans="2:10" x14ac:dyDescent="0.25">
      <c r="B133" s="46"/>
      <c r="C133" s="47"/>
      <c r="D133" s="48">
        <v>3237</v>
      </c>
      <c r="E133" s="131" t="s">
        <v>106</v>
      </c>
      <c r="F133" s="132">
        <v>0</v>
      </c>
      <c r="G133" s="132">
        <v>0</v>
      </c>
      <c r="H133" s="132">
        <v>0</v>
      </c>
      <c r="I133" s="132">
        <v>4790.28</v>
      </c>
      <c r="J133" s="132"/>
    </row>
    <row r="134" spans="2:10" ht="25.5" x14ac:dyDescent="0.25">
      <c r="B134" s="46"/>
      <c r="C134" s="47">
        <v>324</v>
      </c>
      <c r="D134" s="48"/>
      <c r="E134" s="131" t="s">
        <v>109</v>
      </c>
      <c r="F134" s="132">
        <f t="shared" ref="F134:H134" si="45">F135</f>
        <v>1227.47</v>
      </c>
      <c r="G134" s="132">
        <f t="shared" si="45"/>
        <v>0</v>
      </c>
      <c r="H134" s="132">
        <f t="shared" si="45"/>
        <v>0</v>
      </c>
      <c r="I134" s="132">
        <f>I135</f>
        <v>5562.97</v>
      </c>
      <c r="J134" s="132"/>
    </row>
    <row r="135" spans="2:10" ht="25.5" x14ac:dyDescent="0.25">
      <c r="B135" s="46"/>
      <c r="C135" s="47"/>
      <c r="D135" s="48">
        <v>3241</v>
      </c>
      <c r="E135" s="131" t="s">
        <v>170</v>
      </c>
      <c r="F135" s="132">
        <v>1227.47</v>
      </c>
      <c r="G135" s="132">
        <v>0</v>
      </c>
      <c r="H135" s="132">
        <v>0</v>
      </c>
      <c r="I135" s="132">
        <v>5562.97</v>
      </c>
      <c r="J135" s="132"/>
    </row>
    <row r="136" spans="2:10" x14ac:dyDescent="0.25">
      <c r="B136" s="46"/>
      <c r="C136" s="47">
        <v>329</v>
      </c>
      <c r="D136" s="48"/>
      <c r="E136" s="131" t="s">
        <v>171</v>
      </c>
      <c r="F136" s="132">
        <f t="shared" ref="F136" si="46">F137</f>
        <v>100</v>
      </c>
      <c r="G136" s="132">
        <f t="shared" ref="G136:H136" si="47">G137+G138</f>
        <v>0</v>
      </c>
      <c r="H136" s="132">
        <f t="shared" si="47"/>
        <v>0</v>
      </c>
      <c r="I136" s="132">
        <f>I137+I138</f>
        <v>1468.75</v>
      </c>
      <c r="J136" s="132"/>
    </row>
    <row r="137" spans="2:10" x14ac:dyDescent="0.25">
      <c r="B137" s="46"/>
      <c r="C137" s="47"/>
      <c r="D137" s="48">
        <v>3294</v>
      </c>
      <c r="E137" s="131" t="s">
        <v>113</v>
      </c>
      <c r="F137" s="132">
        <v>100</v>
      </c>
      <c r="G137" s="132">
        <v>0</v>
      </c>
      <c r="H137" s="132">
        <v>0</v>
      </c>
      <c r="I137" s="132">
        <v>0</v>
      </c>
      <c r="J137" s="132"/>
    </row>
    <row r="138" spans="2:10" x14ac:dyDescent="0.25">
      <c r="B138" s="46"/>
      <c r="C138" s="47"/>
      <c r="D138" s="48">
        <v>3299</v>
      </c>
      <c r="E138" s="131" t="s">
        <v>174</v>
      </c>
      <c r="F138" s="132">
        <v>0</v>
      </c>
      <c r="G138" s="132">
        <v>0</v>
      </c>
      <c r="H138" s="132">
        <v>0</v>
      </c>
      <c r="I138" s="132">
        <v>1468.75</v>
      </c>
      <c r="J138" s="132"/>
    </row>
    <row r="139" spans="2:10" ht="30" customHeight="1" x14ac:dyDescent="0.25">
      <c r="B139" s="205" t="s">
        <v>240</v>
      </c>
      <c r="C139" s="206"/>
      <c r="D139" s="207"/>
      <c r="E139" s="130" t="s">
        <v>239</v>
      </c>
      <c r="F139" s="125">
        <f t="shared" ref="F139:H139" si="48">F140</f>
        <v>0</v>
      </c>
      <c r="G139" s="125">
        <f t="shared" si="48"/>
        <v>0</v>
      </c>
      <c r="H139" s="125">
        <f t="shared" si="48"/>
        <v>38892.6</v>
      </c>
      <c r="I139" s="125">
        <f>I140</f>
        <v>38892.6</v>
      </c>
      <c r="J139" s="125">
        <f>I139/H139*100</f>
        <v>100</v>
      </c>
    </row>
    <row r="140" spans="2:10" x14ac:dyDescent="0.25">
      <c r="B140" s="208">
        <v>3</v>
      </c>
      <c r="C140" s="209"/>
      <c r="D140" s="210"/>
      <c r="E140" s="131" t="s">
        <v>4</v>
      </c>
      <c r="F140" s="132">
        <f>F141+F148</f>
        <v>0</v>
      </c>
      <c r="G140" s="132">
        <f>G141+G148</f>
        <v>0</v>
      </c>
      <c r="H140" s="132">
        <f>H141+H148</f>
        <v>38892.6</v>
      </c>
      <c r="I140" s="132">
        <f>I141+I148</f>
        <v>38892.6</v>
      </c>
      <c r="J140" s="132">
        <f>I140/H140*100</f>
        <v>100</v>
      </c>
    </row>
    <row r="141" spans="2:10" x14ac:dyDescent="0.25">
      <c r="B141" s="46"/>
      <c r="C141" s="47">
        <v>31</v>
      </c>
      <c r="D141" s="48"/>
      <c r="E141" s="131" t="s">
        <v>5</v>
      </c>
      <c r="F141" s="132">
        <f>F142+F146</f>
        <v>0</v>
      </c>
      <c r="G141" s="132">
        <f>G142+G146</f>
        <v>0</v>
      </c>
      <c r="H141" s="132">
        <v>0</v>
      </c>
      <c r="I141" s="132">
        <f>I144</f>
        <v>12000</v>
      </c>
      <c r="J141" s="132">
        <v>0</v>
      </c>
    </row>
    <row r="142" spans="2:10" x14ac:dyDescent="0.25">
      <c r="B142" s="46"/>
      <c r="C142" s="47">
        <v>311</v>
      </c>
      <c r="D142" s="48"/>
      <c r="E142" s="131" t="s">
        <v>24</v>
      </c>
      <c r="F142" s="132">
        <f t="shared" ref="F142:H142" si="49">F143</f>
        <v>0</v>
      </c>
      <c r="G142" s="132">
        <f t="shared" si="49"/>
        <v>0</v>
      </c>
      <c r="H142" s="132">
        <f t="shared" si="49"/>
        <v>0</v>
      </c>
      <c r="I142" s="132">
        <f>I143</f>
        <v>0</v>
      </c>
      <c r="J142" s="132"/>
    </row>
    <row r="143" spans="2:10" x14ac:dyDescent="0.25">
      <c r="B143" s="46"/>
      <c r="C143" s="47"/>
      <c r="D143" s="48">
        <v>3111</v>
      </c>
      <c r="E143" s="131" t="s">
        <v>25</v>
      </c>
      <c r="F143" s="132">
        <v>0</v>
      </c>
      <c r="G143" s="132">
        <v>0</v>
      </c>
      <c r="H143" s="132">
        <v>0</v>
      </c>
      <c r="I143" s="132">
        <v>0</v>
      </c>
      <c r="J143" s="132"/>
    </row>
    <row r="144" spans="2:10" x14ac:dyDescent="0.25">
      <c r="B144" s="46"/>
      <c r="C144" s="47">
        <v>312</v>
      </c>
      <c r="D144" s="48"/>
      <c r="E144" s="131" t="s">
        <v>85</v>
      </c>
      <c r="F144" s="132">
        <f>F145</f>
        <v>0</v>
      </c>
      <c r="G144" s="132">
        <f>G145</f>
        <v>0</v>
      </c>
      <c r="H144" s="132">
        <f>H145</f>
        <v>0</v>
      </c>
      <c r="I144" s="132">
        <f>I145</f>
        <v>12000</v>
      </c>
      <c r="J144" s="132"/>
    </row>
    <row r="145" spans="2:10" x14ac:dyDescent="0.25">
      <c r="B145" s="46"/>
      <c r="C145" s="47"/>
      <c r="D145" s="48">
        <v>3121</v>
      </c>
      <c r="E145" s="131" t="s">
        <v>85</v>
      </c>
      <c r="F145" s="132">
        <v>0</v>
      </c>
      <c r="G145" s="132">
        <v>0</v>
      </c>
      <c r="H145" s="132">
        <v>0</v>
      </c>
      <c r="I145" s="132">
        <v>12000</v>
      </c>
      <c r="J145" s="132"/>
    </row>
    <row r="146" spans="2:10" x14ac:dyDescent="0.25">
      <c r="B146" s="46"/>
      <c r="C146" s="47">
        <v>313</v>
      </c>
      <c r="D146" s="48"/>
      <c r="E146" s="131" t="s">
        <v>86</v>
      </c>
      <c r="F146" s="132">
        <f t="shared" ref="F146:H146" si="50">F147</f>
        <v>0</v>
      </c>
      <c r="G146" s="132">
        <f t="shared" si="50"/>
        <v>0</v>
      </c>
      <c r="H146" s="132">
        <f t="shared" si="50"/>
        <v>0</v>
      </c>
      <c r="I146" s="132">
        <f>I147</f>
        <v>0</v>
      </c>
      <c r="J146" s="132"/>
    </row>
    <row r="147" spans="2:10" ht="15" customHeight="1" x14ac:dyDescent="0.25">
      <c r="B147" s="46"/>
      <c r="C147" s="47"/>
      <c r="D147" s="48">
        <v>3132</v>
      </c>
      <c r="E147" s="131" t="s">
        <v>203</v>
      </c>
      <c r="F147" s="132">
        <v>0</v>
      </c>
      <c r="G147" s="132">
        <v>0</v>
      </c>
      <c r="H147" s="132">
        <v>0</v>
      </c>
      <c r="I147" s="132">
        <v>0</v>
      </c>
      <c r="J147" s="132"/>
    </row>
    <row r="148" spans="2:10" x14ac:dyDescent="0.25">
      <c r="B148" s="46"/>
      <c r="C148" s="47">
        <v>32</v>
      </c>
      <c r="D148" s="48"/>
      <c r="E148" s="131" t="s">
        <v>14</v>
      </c>
      <c r="F148" s="132">
        <f t="shared" ref="F148:G148" si="51">F149+F155+F157</f>
        <v>0</v>
      </c>
      <c r="G148" s="132">
        <f t="shared" si="51"/>
        <v>0</v>
      </c>
      <c r="H148" s="132">
        <v>38892.6</v>
      </c>
      <c r="I148" s="132">
        <f>I149+I155+I157+I152</f>
        <v>26892.6</v>
      </c>
      <c r="J148" s="132">
        <f>I148/H148*100</f>
        <v>69.145801514941141</v>
      </c>
    </row>
    <row r="149" spans="2:10" x14ac:dyDescent="0.25">
      <c r="B149" s="46"/>
      <c r="C149" s="47">
        <v>321</v>
      </c>
      <c r="D149" s="48"/>
      <c r="E149" s="131" t="s">
        <v>197</v>
      </c>
      <c r="F149" s="132">
        <f t="shared" ref="F149:H149" si="52">F150+F151</f>
        <v>0</v>
      </c>
      <c r="G149" s="132">
        <f t="shared" si="52"/>
        <v>0</v>
      </c>
      <c r="H149" s="132">
        <f t="shared" si="52"/>
        <v>0</v>
      </c>
      <c r="I149" s="132">
        <f>I150+I151</f>
        <v>2871</v>
      </c>
      <c r="J149" s="132"/>
    </row>
    <row r="150" spans="2:10" x14ac:dyDescent="0.25">
      <c r="B150" s="46"/>
      <c r="C150" s="47"/>
      <c r="D150" s="48">
        <v>3211</v>
      </c>
      <c r="E150" s="131" t="s">
        <v>27</v>
      </c>
      <c r="F150" s="132">
        <v>0</v>
      </c>
      <c r="G150" s="132">
        <v>0</v>
      </c>
      <c r="H150" s="132">
        <v>0</v>
      </c>
      <c r="I150" s="132">
        <v>2871</v>
      </c>
      <c r="J150" s="132"/>
    </row>
    <row r="151" spans="2:10" x14ac:dyDescent="0.25">
      <c r="B151" s="46"/>
      <c r="C151" s="47"/>
      <c r="D151" s="48">
        <v>3213</v>
      </c>
      <c r="E151" s="131" t="s">
        <v>204</v>
      </c>
      <c r="F151" s="132">
        <v>0</v>
      </c>
      <c r="G151" s="132">
        <v>0</v>
      </c>
      <c r="H151" s="132">
        <v>0</v>
      </c>
      <c r="I151" s="132">
        <v>0</v>
      </c>
      <c r="J151" s="132"/>
    </row>
    <row r="152" spans="2:10" x14ac:dyDescent="0.25">
      <c r="B152" s="46"/>
      <c r="C152" s="47">
        <v>323</v>
      </c>
      <c r="D152" s="48"/>
      <c r="E152" s="131" t="s">
        <v>99</v>
      </c>
      <c r="F152" s="132">
        <f>F153</f>
        <v>0</v>
      </c>
      <c r="G152" s="132">
        <f t="shared" ref="G152:H152" si="53">G153</f>
        <v>0</v>
      </c>
      <c r="H152" s="132">
        <f t="shared" si="53"/>
        <v>0</v>
      </c>
      <c r="I152" s="132">
        <f>I153+I154</f>
        <v>10963.3</v>
      </c>
      <c r="J152" s="132"/>
    </row>
    <row r="153" spans="2:10" x14ac:dyDescent="0.25">
      <c r="B153" s="46"/>
      <c r="C153" s="47"/>
      <c r="D153" s="48">
        <v>3237</v>
      </c>
      <c r="E153" s="131" t="s">
        <v>106</v>
      </c>
      <c r="F153" s="132">
        <v>0</v>
      </c>
      <c r="G153" s="132">
        <v>0</v>
      </c>
      <c r="H153" s="132">
        <v>0</v>
      </c>
      <c r="I153" s="132">
        <v>7367.99</v>
      </c>
      <c r="J153" s="132"/>
    </row>
    <row r="154" spans="2:10" x14ac:dyDescent="0.25">
      <c r="B154" s="46"/>
      <c r="C154" s="47"/>
      <c r="D154" s="48">
        <v>3239</v>
      </c>
      <c r="E154" s="131" t="s">
        <v>108</v>
      </c>
      <c r="F154" s="132">
        <v>0</v>
      </c>
      <c r="G154" s="132">
        <v>0</v>
      </c>
      <c r="H154" s="132">
        <v>0</v>
      </c>
      <c r="I154" s="132">
        <v>3595.31</v>
      </c>
      <c r="J154" s="132"/>
    </row>
    <row r="155" spans="2:10" ht="25.5" x14ac:dyDescent="0.25">
      <c r="B155" s="46"/>
      <c r="C155" s="47">
        <v>324</v>
      </c>
      <c r="D155" s="48"/>
      <c r="E155" s="131" t="s">
        <v>109</v>
      </c>
      <c r="F155" s="132">
        <f t="shared" ref="F155:H155" si="54">F156</f>
        <v>0</v>
      </c>
      <c r="G155" s="132">
        <f t="shared" si="54"/>
        <v>0</v>
      </c>
      <c r="H155" s="132">
        <f t="shared" si="54"/>
        <v>0</v>
      </c>
      <c r="I155" s="132">
        <f>I156</f>
        <v>13058.3</v>
      </c>
      <c r="J155" s="132"/>
    </row>
    <row r="156" spans="2:10" ht="25.5" x14ac:dyDescent="0.25">
      <c r="B156" s="46"/>
      <c r="C156" s="47"/>
      <c r="D156" s="48">
        <v>3241</v>
      </c>
      <c r="E156" s="131" t="s">
        <v>170</v>
      </c>
      <c r="F156" s="132">
        <v>0</v>
      </c>
      <c r="G156" s="132">
        <v>0</v>
      </c>
      <c r="H156" s="132">
        <v>0</v>
      </c>
      <c r="I156" s="132">
        <v>13058.3</v>
      </c>
      <c r="J156" s="132"/>
    </row>
    <row r="157" spans="2:10" x14ac:dyDescent="0.25">
      <c r="B157" s="46"/>
      <c r="C157" s="47">
        <v>329</v>
      </c>
      <c r="D157" s="48"/>
      <c r="E157" s="131" t="s">
        <v>171</v>
      </c>
      <c r="F157" s="132">
        <f t="shared" ref="F157:H157" si="55">F158</f>
        <v>0</v>
      </c>
      <c r="G157" s="132">
        <f t="shared" si="55"/>
        <v>0</v>
      </c>
      <c r="H157" s="132">
        <f t="shared" si="55"/>
        <v>0</v>
      </c>
      <c r="I157" s="132">
        <f>I158</f>
        <v>0</v>
      </c>
      <c r="J157" s="132"/>
    </row>
    <row r="158" spans="2:10" x14ac:dyDescent="0.25">
      <c r="B158" s="46"/>
      <c r="C158" s="47"/>
      <c r="D158" s="48">
        <v>3294</v>
      </c>
      <c r="E158" s="131" t="s">
        <v>113</v>
      </c>
      <c r="F158" s="132">
        <v>0</v>
      </c>
      <c r="G158" s="132">
        <v>0</v>
      </c>
      <c r="H158" s="132">
        <v>0</v>
      </c>
      <c r="I158" s="132">
        <v>0</v>
      </c>
      <c r="J158" s="132"/>
    </row>
    <row r="159" spans="2:10" ht="30" customHeight="1" x14ac:dyDescent="0.25">
      <c r="B159" s="211" t="s">
        <v>196</v>
      </c>
      <c r="C159" s="212"/>
      <c r="D159" s="213"/>
      <c r="E159" s="150" t="s">
        <v>250</v>
      </c>
      <c r="F159" s="129">
        <f t="shared" ref="F159:H160" si="56">F160</f>
        <v>0</v>
      </c>
      <c r="G159" s="129">
        <f t="shared" si="56"/>
        <v>0</v>
      </c>
      <c r="H159" s="129">
        <f t="shared" si="56"/>
        <v>8315.7999999999993</v>
      </c>
      <c r="I159" s="129">
        <f>I160</f>
        <v>6751.4</v>
      </c>
      <c r="J159" s="129">
        <f>I159/H159*100</f>
        <v>81.18761874984969</v>
      </c>
    </row>
    <row r="160" spans="2:10" ht="30" customHeight="1" x14ac:dyDescent="0.25">
      <c r="B160" s="205" t="s">
        <v>179</v>
      </c>
      <c r="C160" s="206"/>
      <c r="D160" s="207"/>
      <c r="E160" s="130" t="s">
        <v>176</v>
      </c>
      <c r="F160" s="125">
        <f t="shared" si="56"/>
        <v>0</v>
      </c>
      <c r="G160" s="125">
        <f t="shared" si="56"/>
        <v>0</v>
      </c>
      <c r="H160" s="125">
        <f t="shared" si="56"/>
        <v>8315.7999999999993</v>
      </c>
      <c r="I160" s="125">
        <f>I161</f>
        <v>6751.4</v>
      </c>
      <c r="J160" s="125">
        <f>I160/H160*100</f>
        <v>81.18761874984969</v>
      </c>
    </row>
    <row r="161" spans="2:10" x14ac:dyDescent="0.25">
      <c r="B161" s="208">
        <v>3</v>
      </c>
      <c r="C161" s="209"/>
      <c r="D161" s="210"/>
      <c r="E161" s="131" t="s">
        <v>4</v>
      </c>
      <c r="F161" s="132">
        <f>F167+F162</f>
        <v>0</v>
      </c>
      <c r="G161" s="132">
        <f>G167</f>
        <v>0</v>
      </c>
      <c r="H161" s="132">
        <f>H162</f>
        <v>8315.7999999999993</v>
      </c>
      <c r="I161" s="132">
        <f>I162</f>
        <v>6751.4</v>
      </c>
      <c r="J161" s="132">
        <f>I161/H161*100</f>
        <v>81.18761874984969</v>
      </c>
    </row>
    <row r="162" spans="2:10" x14ac:dyDescent="0.25">
      <c r="B162" s="147"/>
      <c r="C162" s="148">
        <v>32</v>
      </c>
      <c r="D162" s="149"/>
      <c r="E162" s="131" t="s">
        <v>14</v>
      </c>
      <c r="F162" s="132">
        <f>F163+F168+F172+F176+F178</f>
        <v>0</v>
      </c>
      <c r="G162" s="132">
        <f>G163+G168+G172+G176+G178</f>
        <v>0</v>
      </c>
      <c r="H162" s="132">
        <v>8315.7999999999993</v>
      </c>
      <c r="I162" s="132">
        <f>I163+I165</f>
        <v>6751.4</v>
      </c>
      <c r="J162" s="132">
        <f>I162/H162*100</f>
        <v>81.18761874984969</v>
      </c>
    </row>
    <row r="163" spans="2:10" x14ac:dyDescent="0.25">
      <c r="B163" s="147"/>
      <c r="C163" s="148">
        <v>321</v>
      </c>
      <c r="D163" s="149"/>
      <c r="E163" s="131" t="s">
        <v>197</v>
      </c>
      <c r="F163" s="132">
        <v>0</v>
      </c>
      <c r="G163" s="132">
        <v>0</v>
      </c>
      <c r="H163" s="132">
        <v>0</v>
      </c>
      <c r="I163" s="132">
        <f>I164</f>
        <v>1303.45</v>
      </c>
      <c r="J163" s="132"/>
    </row>
    <row r="164" spans="2:10" x14ac:dyDescent="0.25">
      <c r="B164" s="147"/>
      <c r="C164" s="148"/>
      <c r="D164" s="149">
        <v>3211</v>
      </c>
      <c r="E164" s="131" t="s">
        <v>27</v>
      </c>
      <c r="F164" s="132">
        <v>0</v>
      </c>
      <c r="G164" s="132">
        <v>0</v>
      </c>
      <c r="H164" s="132">
        <v>0</v>
      </c>
      <c r="I164" s="132">
        <v>1303.45</v>
      </c>
      <c r="J164" s="132"/>
    </row>
    <row r="165" spans="2:10" x14ac:dyDescent="0.25">
      <c r="B165" s="147"/>
      <c r="C165" s="148">
        <v>323</v>
      </c>
      <c r="D165" s="149"/>
      <c r="E165" s="131" t="s">
        <v>99</v>
      </c>
      <c r="F165" s="132">
        <f>F166</f>
        <v>0</v>
      </c>
      <c r="G165" s="132">
        <f t="shared" ref="G165:I165" si="57">G166</f>
        <v>0</v>
      </c>
      <c r="H165" s="132">
        <f t="shared" si="57"/>
        <v>0</v>
      </c>
      <c r="I165" s="132">
        <f t="shared" si="57"/>
        <v>5447.95</v>
      </c>
      <c r="J165" s="132"/>
    </row>
    <row r="166" spans="2:10" x14ac:dyDescent="0.25">
      <c r="B166" s="147"/>
      <c r="C166" s="148"/>
      <c r="D166" s="149">
        <v>3237</v>
      </c>
      <c r="E166" s="131" t="s">
        <v>106</v>
      </c>
      <c r="F166" s="132">
        <v>0</v>
      </c>
      <c r="G166" s="132">
        <v>0</v>
      </c>
      <c r="H166" s="132">
        <v>0</v>
      </c>
      <c r="I166" s="132">
        <v>5447.95</v>
      </c>
      <c r="J166" s="132"/>
    </row>
    <row r="167" spans="2:10" ht="30" customHeight="1" x14ac:dyDescent="0.25">
      <c r="B167" s="211" t="s">
        <v>247</v>
      </c>
      <c r="C167" s="212"/>
      <c r="D167" s="213"/>
      <c r="E167" s="150" t="s">
        <v>248</v>
      </c>
      <c r="F167" s="129">
        <f t="shared" ref="F167:G167" si="58">F168+F173</f>
        <v>0</v>
      </c>
      <c r="G167" s="129">
        <f t="shared" si="58"/>
        <v>0</v>
      </c>
      <c r="H167" s="129">
        <f>H168+H176</f>
        <v>7500</v>
      </c>
      <c r="I167" s="129">
        <f>I168+I176</f>
        <v>7500</v>
      </c>
      <c r="J167" s="129">
        <f>I167/H167*100</f>
        <v>100</v>
      </c>
    </row>
    <row r="168" spans="2:10" ht="30" customHeight="1" x14ac:dyDescent="0.25">
      <c r="B168" s="205" t="s">
        <v>179</v>
      </c>
      <c r="C168" s="206"/>
      <c r="D168" s="207"/>
      <c r="E168" s="130" t="s">
        <v>176</v>
      </c>
      <c r="F168" s="125">
        <f t="shared" ref="F168:G168" si="59">F169</f>
        <v>0</v>
      </c>
      <c r="G168" s="125">
        <f t="shared" si="59"/>
        <v>0</v>
      </c>
      <c r="H168" s="125">
        <f>H169</f>
        <v>3500</v>
      </c>
      <c r="I168" s="125">
        <f>I169</f>
        <v>3500</v>
      </c>
      <c r="J168" s="125">
        <f>I168/H168*100</f>
        <v>100</v>
      </c>
    </row>
    <row r="169" spans="2:10" x14ac:dyDescent="0.25">
      <c r="B169" s="208">
        <v>3</v>
      </c>
      <c r="C169" s="209"/>
      <c r="D169" s="210"/>
      <c r="E169" s="131" t="s">
        <v>4</v>
      </c>
      <c r="F169" s="132">
        <f>F170+F173</f>
        <v>0</v>
      </c>
      <c r="G169" s="132">
        <f t="shared" ref="G169:J169" si="60">G170+G173</f>
        <v>0</v>
      </c>
      <c r="H169" s="132">
        <f t="shared" si="60"/>
        <v>3500</v>
      </c>
      <c r="I169" s="132">
        <f t="shared" si="60"/>
        <v>3500</v>
      </c>
      <c r="J169" s="132">
        <f t="shared" si="60"/>
        <v>100</v>
      </c>
    </row>
    <row r="170" spans="2:10" x14ac:dyDescent="0.25">
      <c r="B170" s="147"/>
      <c r="C170" s="148">
        <v>31</v>
      </c>
      <c r="D170" s="149"/>
      <c r="E170" s="131" t="s">
        <v>5</v>
      </c>
      <c r="F170" s="132">
        <f>F171</f>
        <v>0</v>
      </c>
      <c r="G170" s="132">
        <f t="shared" ref="G170:I171" si="61">G171</f>
        <v>0</v>
      </c>
      <c r="H170" s="132">
        <f t="shared" si="61"/>
        <v>500</v>
      </c>
      <c r="I170" s="132">
        <f t="shared" si="61"/>
        <v>500</v>
      </c>
      <c r="J170" s="132">
        <f>I170/H170*100</f>
        <v>100</v>
      </c>
    </row>
    <row r="171" spans="2:10" x14ac:dyDescent="0.25">
      <c r="B171" s="147"/>
      <c r="C171" s="155">
        <v>312</v>
      </c>
      <c r="D171" s="149"/>
      <c r="E171" s="131" t="s">
        <v>85</v>
      </c>
      <c r="F171" s="132">
        <f>F172</f>
        <v>0</v>
      </c>
      <c r="G171" s="132">
        <f t="shared" si="61"/>
        <v>0</v>
      </c>
      <c r="H171" s="132">
        <f t="shared" si="61"/>
        <v>500</v>
      </c>
      <c r="I171" s="132">
        <f t="shared" si="61"/>
        <v>500</v>
      </c>
      <c r="J171" s="132"/>
    </row>
    <row r="172" spans="2:10" x14ac:dyDescent="0.25">
      <c r="B172" s="147"/>
      <c r="C172" s="148"/>
      <c r="D172" s="155">
        <v>3121</v>
      </c>
      <c r="E172" s="131" t="s">
        <v>85</v>
      </c>
      <c r="F172" s="132">
        <v>0</v>
      </c>
      <c r="G172" s="132"/>
      <c r="H172" s="132">
        <v>500</v>
      </c>
      <c r="I172" s="132">
        <v>500</v>
      </c>
      <c r="J172" s="132"/>
    </row>
    <row r="173" spans="2:10" x14ac:dyDescent="0.25">
      <c r="B173" s="141"/>
      <c r="C173" s="142">
        <v>37</v>
      </c>
      <c r="D173" s="143"/>
      <c r="E173" s="160" t="s">
        <v>181</v>
      </c>
      <c r="F173" s="144">
        <f>F174</f>
        <v>0</v>
      </c>
      <c r="G173" s="132">
        <f t="shared" ref="G173:I174" si="62">G174</f>
        <v>0</v>
      </c>
      <c r="H173" s="132">
        <f t="shared" si="62"/>
        <v>3000</v>
      </c>
      <c r="I173" s="132">
        <f t="shared" si="62"/>
        <v>3000</v>
      </c>
      <c r="J173" s="132"/>
    </row>
    <row r="174" spans="2:10" x14ac:dyDescent="0.25">
      <c r="B174" s="141"/>
      <c r="C174" s="142">
        <v>372</v>
      </c>
      <c r="D174" s="143"/>
      <c r="E174" s="160" t="s">
        <v>254</v>
      </c>
      <c r="F174" s="144">
        <f>F175</f>
        <v>0</v>
      </c>
      <c r="G174" s="132">
        <f t="shared" si="62"/>
        <v>0</v>
      </c>
      <c r="H174" s="132">
        <f t="shared" si="62"/>
        <v>3000</v>
      </c>
      <c r="I174" s="132">
        <f t="shared" si="62"/>
        <v>3000</v>
      </c>
      <c r="J174" s="132"/>
    </row>
    <row r="175" spans="2:10" x14ac:dyDescent="0.25">
      <c r="B175" s="141"/>
      <c r="C175" s="142"/>
      <c r="D175" s="142">
        <v>3721</v>
      </c>
      <c r="E175" s="160" t="s">
        <v>253</v>
      </c>
      <c r="F175" s="144">
        <v>0</v>
      </c>
      <c r="G175" s="132"/>
      <c r="H175" s="132">
        <v>3000</v>
      </c>
      <c r="I175" s="132">
        <v>3000</v>
      </c>
      <c r="J175" s="132"/>
    </row>
    <row r="176" spans="2:10" ht="15" customHeight="1" x14ac:dyDescent="0.25">
      <c r="B176" s="205" t="s">
        <v>182</v>
      </c>
      <c r="C176" s="206"/>
      <c r="D176" s="207"/>
      <c r="E176" s="130" t="s">
        <v>183</v>
      </c>
      <c r="F176" s="134">
        <f>F180</f>
        <v>0</v>
      </c>
      <c r="G176" s="134">
        <f t="shared" ref="G176:I176" si="63">G180</f>
        <v>0</v>
      </c>
      <c r="H176" s="134">
        <f>H177</f>
        <v>4000</v>
      </c>
      <c r="I176" s="134">
        <f t="shared" si="63"/>
        <v>4000</v>
      </c>
      <c r="J176" s="125">
        <f>I176/H176*100</f>
        <v>100</v>
      </c>
    </row>
    <row r="177" spans="2:10" ht="15" customHeight="1" x14ac:dyDescent="0.25">
      <c r="B177" s="208">
        <v>3</v>
      </c>
      <c r="C177" s="209"/>
      <c r="D177" s="210"/>
      <c r="E177" s="131" t="s">
        <v>4</v>
      </c>
      <c r="F177" s="132">
        <v>0</v>
      </c>
      <c r="G177" s="132">
        <v>0</v>
      </c>
      <c r="H177" s="132">
        <f>H178</f>
        <v>4000</v>
      </c>
      <c r="I177" s="132">
        <f>I178</f>
        <v>4000</v>
      </c>
      <c r="J177" s="132">
        <f>I177/H177*100</f>
        <v>100</v>
      </c>
    </row>
    <row r="178" spans="2:10" ht="15" customHeight="1" x14ac:dyDescent="0.25">
      <c r="B178" s="141"/>
      <c r="C178" s="142">
        <v>37</v>
      </c>
      <c r="D178" s="143"/>
      <c r="E178" s="160" t="s">
        <v>181</v>
      </c>
      <c r="F178" s="144">
        <f>F179</f>
        <v>0</v>
      </c>
      <c r="G178" s="132">
        <f t="shared" ref="G178:G179" si="64">G179</f>
        <v>0</v>
      </c>
      <c r="H178" s="132">
        <v>4000</v>
      </c>
      <c r="I178" s="132">
        <f>I179</f>
        <v>4000</v>
      </c>
      <c r="J178" s="132">
        <f>I178/H178*100</f>
        <v>100</v>
      </c>
    </row>
    <row r="179" spans="2:10" ht="15" customHeight="1" x14ac:dyDescent="0.25">
      <c r="B179" s="141"/>
      <c r="C179" s="142">
        <v>372</v>
      </c>
      <c r="D179" s="143"/>
      <c r="E179" s="160" t="s">
        <v>254</v>
      </c>
      <c r="F179" s="144">
        <f>F180</f>
        <v>0</v>
      </c>
      <c r="G179" s="132">
        <f t="shared" si="64"/>
        <v>0</v>
      </c>
      <c r="H179" s="132">
        <v>0</v>
      </c>
      <c r="I179" s="132">
        <f>I180</f>
        <v>4000</v>
      </c>
      <c r="J179" s="132"/>
    </row>
    <row r="180" spans="2:10" x14ac:dyDescent="0.25">
      <c r="B180" s="141"/>
      <c r="C180" s="142"/>
      <c r="D180" s="142">
        <v>3721</v>
      </c>
      <c r="E180" s="160" t="s">
        <v>253</v>
      </c>
      <c r="F180" s="144">
        <v>0</v>
      </c>
      <c r="G180" s="132">
        <v>0</v>
      </c>
      <c r="H180" s="132">
        <v>0</v>
      </c>
      <c r="I180" s="132">
        <v>4000</v>
      </c>
      <c r="J180" s="132"/>
    </row>
    <row r="181" spans="2:10" ht="30" customHeight="1" x14ac:dyDescent="0.25">
      <c r="B181" s="211" t="s">
        <v>255</v>
      </c>
      <c r="C181" s="212"/>
      <c r="D181" s="213"/>
      <c r="E181" s="162" t="s">
        <v>251</v>
      </c>
      <c r="F181" s="129">
        <f t="shared" ref="F181:H181" si="65">F182+F187</f>
        <v>459.22</v>
      </c>
      <c r="G181" s="129">
        <f t="shared" si="65"/>
        <v>0</v>
      </c>
      <c r="H181" s="129">
        <f t="shared" si="65"/>
        <v>0</v>
      </c>
      <c r="I181" s="129">
        <f>I182+I187</f>
        <v>404.38</v>
      </c>
      <c r="J181" s="129">
        <v>0</v>
      </c>
    </row>
    <row r="182" spans="2:10" ht="30" customHeight="1" x14ac:dyDescent="0.25">
      <c r="B182" s="205" t="s">
        <v>179</v>
      </c>
      <c r="C182" s="206"/>
      <c r="D182" s="207"/>
      <c r="E182" s="130" t="s">
        <v>225</v>
      </c>
      <c r="F182" s="125">
        <f t="shared" ref="F182:H182" si="66">F183</f>
        <v>440</v>
      </c>
      <c r="G182" s="125">
        <f t="shared" si="66"/>
        <v>0</v>
      </c>
      <c r="H182" s="125">
        <f t="shared" si="66"/>
        <v>0</v>
      </c>
      <c r="I182" s="125">
        <f>I183</f>
        <v>380</v>
      </c>
      <c r="J182" s="125">
        <v>0</v>
      </c>
    </row>
    <row r="183" spans="2:10" x14ac:dyDescent="0.25">
      <c r="B183" s="208">
        <v>4</v>
      </c>
      <c r="C183" s="209"/>
      <c r="D183" s="210"/>
      <c r="E183" s="131" t="s">
        <v>6</v>
      </c>
      <c r="F183" s="132">
        <f>F184</f>
        <v>440</v>
      </c>
      <c r="G183" s="132">
        <f>G184</f>
        <v>0</v>
      </c>
      <c r="H183" s="132">
        <f>H184</f>
        <v>0</v>
      </c>
      <c r="I183" s="132">
        <f>I184</f>
        <v>380</v>
      </c>
      <c r="J183" s="132">
        <v>0</v>
      </c>
    </row>
    <row r="184" spans="2:10" ht="25.5" x14ac:dyDescent="0.25">
      <c r="B184" s="154"/>
      <c r="C184" s="155">
        <v>42</v>
      </c>
      <c r="D184" s="156"/>
      <c r="E184" s="131" t="s">
        <v>232</v>
      </c>
      <c r="F184" s="132">
        <f t="shared" ref="F184:H185" si="67">F185</f>
        <v>440</v>
      </c>
      <c r="G184" s="132">
        <f t="shared" si="67"/>
        <v>0</v>
      </c>
      <c r="H184" s="132">
        <v>0</v>
      </c>
      <c r="I184" s="132">
        <f>I185</f>
        <v>380</v>
      </c>
      <c r="J184" s="132">
        <v>0</v>
      </c>
    </row>
    <row r="185" spans="2:10" x14ac:dyDescent="0.25">
      <c r="B185" s="141"/>
      <c r="C185" s="155">
        <v>424</v>
      </c>
      <c r="D185" s="156"/>
      <c r="E185" s="131" t="s">
        <v>234</v>
      </c>
      <c r="F185" s="132">
        <f t="shared" si="67"/>
        <v>440</v>
      </c>
      <c r="G185" s="132">
        <f t="shared" si="67"/>
        <v>0</v>
      </c>
      <c r="H185" s="132">
        <f t="shared" si="67"/>
        <v>0</v>
      </c>
      <c r="I185" s="132">
        <f>I186</f>
        <v>380</v>
      </c>
      <c r="J185" s="132"/>
    </row>
    <row r="186" spans="2:10" x14ac:dyDescent="0.25">
      <c r="B186" s="141"/>
      <c r="C186" s="155"/>
      <c r="D186" s="156">
        <v>4241</v>
      </c>
      <c r="E186" s="131" t="s">
        <v>129</v>
      </c>
      <c r="F186" s="132">
        <v>440</v>
      </c>
      <c r="G186" s="132">
        <v>0</v>
      </c>
      <c r="H186" s="132">
        <v>0</v>
      </c>
      <c r="I186" s="132">
        <v>380</v>
      </c>
      <c r="J186" s="132"/>
    </row>
    <row r="187" spans="2:10" ht="30" customHeight="1" x14ac:dyDescent="0.25">
      <c r="B187" s="205" t="s">
        <v>168</v>
      </c>
      <c r="C187" s="206"/>
      <c r="D187" s="207"/>
      <c r="E187" s="130" t="s">
        <v>169</v>
      </c>
      <c r="F187" s="145">
        <f t="shared" ref="F187:H187" si="68">F188</f>
        <v>19.22</v>
      </c>
      <c r="G187" s="145">
        <f t="shared" si="68"/>
        <v>0</v>
      </c>
      <c r="H187" s="145">
        <f t="shared" si="68"/>
        <v>0</v>
      </c>
      <c r="I187" s="145">
        <f>I188</f>
        <v>24.38</v>
      </c>
      <c r="J187" s="145">
        <v>0</v>
      </c>
    </row>
    <row r="188" spans="2:10" x14ac:dyDescent="0.25">
      <c r="B188" s="208">
        <v>4</v>
      </c>
      <c r="C188" s="209"/>
      <c r="D188" s="210"/>
      <c r="E188" s="131" t="s">
        <v>6</v>
      </c>
      <c r="F188" s="132">
        <f>F189</f>
        <v>19.22</v>
      </c>
      <c r="G188" s="132">
        <f>G189</f>
        <v>0</v>
      </c>
      <c r="H188" s="132">
        <f>H189</f>
        <v>0</v>
      </c>
      <c r="I188" s="132">
        <f>I189</f>
        <v>24.38</v>
      </c>
      <c r="J188" s="132">
        <v>0</v>
      </c>
    </row>
    <row r="189" spans="2:10" ht="25.5" x14ac:dyDescent="0.25">
      <c r="B189" s="154"/>
      <c r="C189" s="155">
        <v>42</v>
      </c>
      <c r="D189" s="156"/>
      <c r="E189" s="131" t="s">
        <v>232</v>
      </c>
      <c r="F189" s="132">
        <f t="shared" ref="F189:G189" si="69">F190</f>
        <v>19.22</v>
      </c>
      <c r="G189" s="132">
        <f t="shared" si="69"/>
        <v>0</v>
      </c>
      <c r="H189" s="132">
        <v>0</v>
      </c>
      <c r="I189" s="132">
        <f>I190</f>
        <v>24.38</v>
      </c>
      <c r="J189" s="132">
        <v>0</v>
      </c>
    </row>
    <row r="190" spans="2:10" x14ac:dyDescent="0.25">
      <c r="B190" s="154"/>
      <c r="C190" s="155">
        <v>424</v>
      </c>
      <c r="D190" s="156"/>
      <c r="E190" s="131" t="s">
        <v>234</v>
      </c>
      <c r="F190" s="132">
        <f t="shared" ref="F190:H190" si="70">F191</f>
        <v>19.22</v>
      </c>
      <c r="G190" s="132">
        <f t="shared" si="70"/>
        <v>0</v>
      </c>
      <c r="H190" s="132">
        <f t="shared" si="70"/>
        <v>0</v>
      </c>
      <c r="I190" s="132">
        <f>I191</f>
        <v>24.38</v>
      </c>
      <c r="J190" s="132"/>
    </row>
    <row r="191" spans="2:10" x14ac:dyDescent="0.25">
      <c r="B191" s="154"/>
      <c r="C191" s="155"/>
      <c r="D191" s="156">
        <v>4241</v>
      </c>
      <c r="E191" s="131" t="s">
        <v>129</v>
      </c>
      <c r="F191" s="132">
        <v>19.22</v>
      </c>
      <c r="G191" s="132">
        <v>0</v>
      </c>
      <c r="H191" s="132">
        <v>0</v>
      </c>
      <c r="I191" s="132">
        <v>24.38</v>
      </c>
      <c r="J191" s="132"/>
    </row>
    <row r="192" spans="2:10" ht="30" customHeight="1" x14ac:dyDescent="0.25">
      <c r="B192" s="219" t="s">
        <v>205</v>
      </c>
      <c r="C192" s="220"/>
      <c r="D192" s="221"/>
      <c r="E192" s="126" t="s">
        <v>206</v>
      </c>
      <c r="F192" s="127">
        <f>F193+F356</f>
        <v>3875904.5400000005</v>
      </c>
      <c r="G192" s="127">
        <f>G193+G356</f>
        <v>4032454.29</v>
      </c>
      <c r="H192" s="127">
        <f>H193+H356</f>
        <v>4703138.29</v>
      </c>
      <c r="I192" s="127">
        <f>I193+I356</f>
        <v>4616380.6399999997</v>
      </c>
      <c r="J192" s="127">
        <f>I192/H192*100</f>
        <v>98.15532428241653</v>
      </c>
    </row>
    <row r="193" spans="2:10" ht="30" customHeight="1" x14ac:dyDescent="0.25">
      <c r="B193" s="211" t="s">
        <v>207</v>
      </c>
      <c r="C193" s="212"/>
      <c r="D193" s="213"/>
      <c r="E193" s="128" t="s">
        <v>208</v>
      </c>
      <c r="F193" s="129">
        <f>F194+F216+F265+F279+F309+F346</f>
        <v>3842955.1100000003</v>
      </c>
      <c r="G193" s="129">
        <f>G194+G216+G265+G279+G309+G346</f>
        <v>4032454.29</v>
      </c>
      <c r="H193" s="129">
        <f>H194+H216+H265+H279+H309+H346</f>
        <v>4641138.29</v>
      </c>
      <c r="I193" s="129">
        <f>I194+I216+I265+I279+I309+I346+I339</f>
        <v>4591705.29</v>
      </c>
      <c r="J193" s="129">
        <f>I193/H193*100</f>
        <v>98.93489491346314</v>
      </c>
    </row>
    <row r="194" spans="2:10" ht="30" customHeight="1" x14ac:dyDescent="0.25">
      <c r="B194" s="205" t="s">
        <v>194</v>
      </c>
      <c r="C194" s="206"/>
      <c r="D194" s="207"/>
      <c r="E194" s="130" t="s">
        <v>195</v>
      </c>
      <c r="F194" s="125">
        <f t="shared" ref="F194:H194" si="71">F195</f>
        <v>3436.1400000000003</v>
      </c>
      <c r="G194" s="125">
        <f t="shared" si="71"/>
        <v>3500.4</v>
      </c>
      <c r="H194" s="125">
        <f t="shared" si="71"/>
        <v>6320.46</v>
      </c>
      <c r="I194" s="125">
        <f>I195</f>
        <v>7370.5399999999991</v>
      </c>
      <c r="J194" s="125">
        <f>I194/H194*100</f>
        <v>116.61398062799225</v>
      </c>
    </row>
    <row r="195" spans="2:10" x14ac:dyDescent="0.25">
      <c r="B195" s="141">
        <v>3</v>
      </c>
      <c r="C195" s="142"/>
      <c r="D195" s="143"/>
      <c r="E195" s="143" t="s">
        <v>4</v>
      </c>
      <c r="F195" s="144">
        <f>F196+F199+F207</f>
        <v>3436.1400000000003</v>
      </c>
      <c r="G195" s="144">
        <f>G196+G199+G207</f>
        <v>3500.4</v>
      </c>
      <c r="H195" s="144">
        <f>H196+H199+H207</f>
        <v>6320.46</v>
      </c>
      <c r="I195" s="144">
        <f>I196+I199+I209</f>
        <v>7370.5399999999991</v>
      </c>
      <c r="J195" s="144">
        <f>I195/H195*100</f>
        <v>116.61398062799225</v>
      </c>
    </row>
    <row r="196" spans="2:10" x14ac:dyDescent="0.25">
      <c r="B196" s="141"/>
      <c r="C196" s="142">
        <v>31</v>
      </c>
      <c r="D196" s="143"/>
      <c r="E196" s="143" t="s">
        <v>5</v>
      </c>
      <c r="F196" s="144">
        <f t="shared" ref="F196:H197" si="72">F197</f>
        <v>1390.96</v>
      </c>
      <c r="G196" s="144">
        <v>3430</v>
      </c>
      <c r="H196" s="144">
        <v>2240</v>
      </c>
      <c r="I196" s="144">
        <f>I197</f>
        <v>2520.35</v>
      </c>
      <c r="J196" s="144">
        <f>I196/H196*100</f>
        <v>112.51562499999999</v>
      </c>
    </row>
    <row r="197" spans="2:10" x14ac:dyDescent="0.25">
      <c r="B197" s="141"/>
      <c r="C197" s="142">
        <v>312</v>
      </c>
      <c r="D197" s="143"/>
      <c r="E197" s="131" t="s">
        <v>85</v>
      </c>
      <c r="F197" s="144">
        <f t="shared" si="72"/>
        <v>1390.96</v>
      </c>
      <c r="G197" s="144">
        <f t="shared" si="72"/>
        <v>0</v>
      </c>
      <c r="H197" s="144">
        <f t="shared" si="72"/>
        <v>0</v>
      </c>
      <c r="I197" s="144">
        <f>I198</f>
        <v>2520.35</v>
      </c>
      <c r="J197" s="144"/>
    </row>
    <row r="198" spans="2:10" x14ac:dyDescent="0.25">
      <c r="B198" s="141"/>
      <c r="C198" s="142"/>
      <c r="D198" s="143">
        <v>3121</v>
      </c>
      <c r="E198" s="131" t="s">
        <v>85</v>
      </c>
      <c r="F198" s="144">
        <v>1390.96</v>
      </c>
      <c r="G198" s="144">
        <v>0</v>
      </c>
      <c r="H198" s="144">
        <v>0</v>
      </c>
      <c r="I198" s="144">
        <v>2520.35</v>
      </c>
      <c r="J198" s="144"/>
    </row>
    <row r="199" spans="2:10" x14ac:dyDescent="0.25">
      <c r="B199" s="46"/>
      <c r="C199" s="47">
        <v>32</v>
      </c>
      <c r="D199" s="48"/>
      <c r="E199" s="131" t="s">
        <v>14</v>
      </c>
      <c r="F199" s="144">
        <f>F202+F204</f>
        <v>2045.18</v>
      </c>
      <c r="G199" s="144">
        <v>70.400000000000006</v>
      </c>
      <c r="H199" s="144">
        <v>4080.46</v>
      </c>
      <c r="I199" s="144">
        <f>I200+I202+I204+I207</f>
        <v>4850.0199999999995</v>
      </c>
      <c r="J199" s="144">
        <f>I199/H199*100</f>
        <v>118.85963837410488</v>
      </c>
    </row>
    <row r="200" spans="2:10" x14ac:dyDescent="0.25">
      <c r="B200" s="147"/>
      <c r="C200" s="148">
        <v>321</v>
      </c>
      <c r="D200" s="149"/>
      <c r="E200" s="131" t="s">
        <v>197</v>
      </c>
      <c r="F200" s="144">
        <f>F201</f>
        <v>0</v>
      </c>
      <c r="G200" s="144">
        <f t="shared" ref="G200:I200" si="73">G201</f>
        <v>0</v>
      </c>
      <c r="H200" s="144">
        <f t="shared" si="73"/>
        <v>0</v>
      </c>
      <c r="I200" s="144">
        <f t="shared" si="73"/>
        <v>1050</v>
      </c>
      <c r="J200" s="144"/>
    </row>
    <row r="201" spans="2:10" x14ac:dyDescent="0.25">
      <c r="B201" s="147"/>
      <c r="C201" s="148"/>
      <c r="D201" s="149">
        <v>3211</v>
      </c>
      <c r="E201" s="131" t="s">
        <v>91</v>
      </c>
      <c r="F201" s="144">
        <v>0</v>
      </c>
      <c r="G201" s="144"/>
      <c r="H201" s="144"/>
      <c r="I201" s="144">
        <v>1050</v>
      </c>
      <c r="J201" s="144"/>
    </row>
    <row r="202" spans="2:10" x14ac:dyDescent="0.25">
      <c r="B202" s="141"/>
      <c r="C202" s="47">
        <v>322</v>
      </c>
      <c r="D202" s="48"/>
      <c r="E202" s="131" t="s">
        <v>92</v>
      </c>
      <c r="F202" s="132">
        <f>F203+F212</f>
        <v>2045.18</v>
      </c>
      <c r="G202" s="132">
        <f>G203+G212</f>
        <v>0</v>
      </c>
      <c r="H202" s="132">
        <f>H203+H212</f>
        <v>0</v>
      </c>
      <c r="I202" s="132">
        <f>I203+I212</f>
        <v>0</v>
      </c>
      <c r="J202" s="132"/>
    </row>
    <row r="203" spans="2:10" x14ac:dyDescent="0.25">
      <c r="B203" s="141"/>
      <c r="C203" s="47"/>
      <c r="D203" s="48">
        <v>3222</v>
      </c>
      <c r="E203" s="139" t="s">
        <v>112</v>
      </c>
      <c r="F203" s="132">
        <v>45.18</v>
      </c>
      <c r="G203" s="132">
        <v>0</v>
      </c>
      <c r="H203" s="132">
        <v>0</v>
      </c>
      <c r="I203" s="132">
        <v>0</v>
      </c>
      <c r="J203" s="132"/>
    </row>
    <row r="204" spans="2:10" x14ac:dyDescent="0.25">
      <c r="B204" s="141"/>
      <c r="C204" s="47">
        <v>323</v>
      </c>
      <c r="D204" s="48"/>
      <c r="E204" s="139" t="s">
        <v>99</v>
      </c>
      <c r="F204" s="132">
        <f>F206+F205</f>
        <v>0</v>
      </c>
      <c r="G204" s="132">
        <f t="shared" ref="G204:I204" si="74">G206+G205</f>
        <v>0</v>
      </c>
      <c r="H204" s="132">
        <f t="shared" si="74"/>
        <v>0</v>
      </c>
      <c r="I204" s="132">
        <f t="shared" si="74"/>
        <v>3346.2</v>
      </c>
      <c r="J204" s="132"/>
    </row>
    <row r="205" spans="2:10" x14ac:dyDescent="0.25">
      <c r="B205" s="141"/>
      <c r="C205" s="47"/>
      <c r="D205" s="48">
        <v>3237</v>
      </c>
      <c r="E205" s="131" t="s">
        <v>106</v>
      </c>
      <c r="F205" s="132">
        <v>0</v>
      </c>
      <c r="G205" s="132">
        <v>0</v>
      </c>
      <c r="H205" s="132">
        <v>0</v>
      </c>
      <c r="I205" s="132">
        <v>3346.2</v>
      </c>
      <c r="J205" s="132"/>
    </row>
    <row r="206" spans="2:10" x14ac:dyDescent="0.25">
      <c r="B206" s="141"/>
      <c r="C206" s="47"/>
      <c r="D206" s="48">
        <v>3238</v>
      </c>
      <c r="E206" s="139" t="s">
        <v>209</v>
      </c>
      <c r="F206" s="132">
        <v>0</v>
      </c>
      <c r="G206" s="132">
        <v>0</v>
      </c>
      <c r="H206" s="132">
        <v>0</v>
      </c>
      <c r="I206" s="132">
        <v>0</v>
      </c>
      <c r="J206" s="132"/>
    </row>
    <row r="207" spans="2:10" ht="25.5" x14ac:dyDescent="0.25">
      <c r="B207" s="141"/>
      <c r="C207" s="47">
        <v>324</v>
      </c>
      <c r="D207" s="48"/>
      <c r="E207" s="131" t="s">
        <v>109</v>
      </c>
      <c r="F207" s="132">
        <f>F208</f>
        <v>0</v>
      </c>
      <c r="G207" s="132">
        <f t="shared" ref="G207:H207" si="75">G208</f>
        <v>0</v>
      </c>
      <c r="H207" s="132">
        <f t="shared" si="75"/>
        <v>0</v>
      </c>
      <c r="I207" s="132">
        <f>I208</f>
        <v>453.82</v>
      </c>
      <c r="J207" s="132"/>
    </row>
    <row r="208" spans="2:10" ht="25.5" x14ac:dyDescent="0.25">
      <c r="B208" s="141"/>
      <c r="C208" s="47"/>
      <c r="D208" s="48">
        <v>3241</v>
      </c>
      <c r="E208" s="131" t="s">
        <v>170</v>
      </c>
      <c r="F208" s="132">
        <v>0</v>
      </c>
      <c r="G208" s="132">
        <v>0</v>
      </c>
      <c r="H208" s="132">
        <v>0</v>
      </c>
      <c r="I208" s="132">
        <v>453.82</v>
      </c>
      <c r="J208" s="132"/>
    </row>
    <row r="209" spans="2:10" x14ac:dyDescent="0.25">
      <c r="B209" s="141"/>
      <c r="C209" s="155">
        <v>34</v>
      </c>
      <c r="D209" s="156"/>
      <c r="E209" s="131" t="s">
        <v>117</v>
      </c>
      <c r="F209" s="132">
        <f t="shared" ref="F209" si="76">F210</f>
        <v>0</v>
      </c>
      <c r="G209" s="132">
        <f t="shared" ref="G209:I210" si="77">G210</f>
        <v>0</v>
      </c>
      <c r="H209" s="132">
        <f t="shared" si="77"/>
        <v>0</v>
      </c>
      <c r="I209" s="132">
        <f t="shared" si="77"/>
        <v>0.17</v>
      </c>
      <c r="J209" s="132">
        <v>0</v>
      </c>
    </row>
    <row r="210" spans="2:10" x14ac:dyDescent="0.25">
      <c r="B210" s="141"/>
      <c r="C210" s="155">
        <v>343</v>
      </c>
      <c r="D210" s="156"/>
      <c r="E210" s="131" t="s">
        <v>172</v>
      </c>
      <c r="F210" s="132">
        <f>F211</f>
        <v>0</v>
      </c>
      <c r="G210" s="132">
        <f t="shared" si="77"/>
        <v>0</v>
      </c>
      <c r="H210" s="132">
        <f t="shared" si="77"/>
        <v>0</v>
      </c>
      <c r="I210" s="132">
        <f t="shared" si="77"/>
        <v>0.17</v>
      </c>
      <c r="J210" s="132"/>
    </row>
    <row r="211" spans="2:10" x14ac:dyDescent="0.25">
      <c r="B211" s="141"/>
      <c r="C211" s="155"/>
      <c r="D211" s="156">
        <v>3433</v>
      </c>
      <c r="E211" s="131" t="s">
        <v>120</v>
      </c>
      <c r="F211" s="132">
        <v>0</v>
      </c>
      <c r="G211" s="132">
        <v>0</v>
      </c>
      <c r="H211" s="132">
        <v>0</v>
      </c>
      <c r="I211" s="132">
        <v>0.17</v>
      </c>
      <c r="J211" s="132"/>
    </row>
    <row r="212" spans="2:10" ht="25.5" x14ac:dyDescent="0.25">
      <c r="B212" s="141">
        <v>5</v>
      </c>
      <c r="C212" s="142"/>
      <c r="D212" s="143"/>
      <c r="E212" s="143" t="s">
        <v>11</v>
      </c>
      <c r="F212" s="144">
        <f t="shared" ref="F212:H214" si="78">F213</f>
        <v>2000</v>
      </c>
      <c r="G212" s="144">
        <f t="shared" si="78"/>
        <v>0</v>
      </c>
      <c r="H212" s="144">
        <f t="shared" si="78"/>
        <v>0</v>
      </c>
      <c r="I212" s="144">
        <f>I213</f>
        <v>0</v>
      </c>
      <c r="J212" s="144"/>
    </row>
    <row r="213" spans="2:10" x14ac:dyDescent="0.25">
      <c r="B213" s="141"/>
      <c r="C213" s="142">
        <v>51</v>
      </c>
      <c r="D213" s="143"/>
      <c r="E213" s="143" t="s">
        <v>160</v>
      </c>
      <c r="F213" s="144">
        <f t="shared" si="78"/>
        <v>2000</v>
      </c>
      <c r="G213" s="144">
        <f t="shared" si="78"/>
        <v>0</v>
      </c>
      <c r="H213" s="144">
        <f t="shared" si="78"/>
        <v>0</v>
      </c>
      <c r="I213" s="144">
        <f>I214</f>
        <v>0</v>
      </c>
      <c r="J213" s="144">
        <v>0</v>
      </c>
    </row>
    <row r="214" spans="2:10" x14ac:dyDescent="0.25">
      <c r="B214" s="141"/>
      <c r="C214" s="142">
        <v>518</v>
      </c>
      <c r="D214" s="143"/>
      <c r="E214" s="143" t="s">
        <v>132</v>
      </c>
      <c r="F214" s="144">
        <f t="shared" si="78"/>
        <v>2000</v>
      </c>
      <c r="G214" s="144">
        <f t="shared" si="78"/>
        <v>0</v>
      </c>
      <c r="H214" s="144">
        <f t="shared" si="78"/>
        <v>0</v>
      </c>
      <c r="I214" s="144">
        <f>I215</f>
        <v>0</v>
      </c>
      <c r="J214" s="144"/>
    </row>
    <row r="215" spans="2:10" x14ac:dyDescent="0.25">
      <c r="B215" s="141"/>
      <c r="C215" s="142"/>
      <c r="D215" s="143">
        <v>5181</v>
      </c>
      <c r="E215" s="143" t="s">
        <v>210</v>
      </c>
      <c r="F215" s="144">
        <v>2000</v>
      </c>
      <c r="G215" s="144">
        <v>0</v>
      </c>
      <c r="H215" s="144">
        <v>0</v>
      </c>
      <c r="I215" s="144">
        <v>0</v>
      </c>
      <c r="J215" s="144"/>
    </row>
    <row r="216" spans="2:10" ht="30" customHeight="1" x14ac:dyDescent="0.25">
      <c r="B216" s="205" t="s">
        <v>168</v>
      </c>
      <c r="C216" s="206"/>
      <c r="D216" s="207"/>
      <c r="E216" s="130" t="s">
        <v>169</v>
      </c>
      <c r="F216" s="125">
        <f>F217</f>
        <v>186666.05000000005</v>
      </c>
      <c r="G216" s="125">
        <f t="shared" ref="G216:H216" si="79">G217</f>
        <v>301400</v>
      </c>
      <c r="H216" s="125">
        <f t="shared" si="79"/>
        <v>294825</v>
      </c>
      <c r="I216" s="125">
        <f>I217</f>
        <v>194806.74999999997</v>
      </c>
      <c r="J216" s="125">
        <f>I216/H216*100</f>
        <v>66.075383702196206</v>
      </c>
    </row>
    <row r="217" spans="2:10" x14ac:dyDescent="0.25">
      <c r="B217" s="208">
        <v>3</v>
      </c>
      <c r="C217" s="209"/>
      <c r="D217" s="210"/>
      <c r="E217" s="131" t="s">
        <v>4</v>
      </c>
      <c r="F217" s="132">
        <f>F218+F227+F259+F262</f>
        <v>186666.05000000005</v>
      </c>
      <c r="G217" s="132">
        <f>G218+G227+G258+G262</f>
        <v>301400</v>
      </c>
      <c r="H217" s="132">
        <f>H218+H227+H258+H262</f>
        <v>294825</v>
      </c>
      <c r="I217" s="132">
        <f>I218+I227+I259</f>
        <v>194806.74999999997</v>
      </c>
      <c r="J217" s="132">
        <f>I217/H217*100</f>
        <v>66.075383702196206</v>
      </c>
    </row>
    <row r="218" spans="2:10" x14ac:dyDescent="0.25">
      <c r="B218" s="46"/>
      <c r="C218" s="47">
        <v>31</v>
      </c>
      <c r="D218" s="48"/>
      <c r="E218" s="131" t="s">
        <v>5</v>
      </c>
      <c r="F218" s="132">
        <f t="shared" ref="F218" si="80">F219+F223+F225</f>
        <v>66541.600000000006</v>
      </c>
      <c r="G218" s="132">
        <v>72200</v>
      </c>
      <c r="H218" s="132">
        <v>38705.26</v>
      </c>
      <c r="I218" s="132">
        <f>I219+I223+I225</f>
        <v>41589.870000000003</v>
      </c>
      <c r="J218" s="132">
        <f>I218/H218*100</f>
        <v>107.45275965075547</v>
      </c>
    </row>
    <row r="219" spans="2:10" x14ac:dyDescent="0.25">
      <c r="B219" s="46"/>
      <c r="C219" s="47">
        <v>311</v>
      </c>
      <c r="D219" s="48"/>
      <c r="E219" s="131" t="s">
        <v>24</v>
      </c>
      <c r="F219" s="132">
        <f t="shared" ref="F219" si="81">F220+F221+F222</f>
        <v>50563.68</v>
      </c>
      <c r="G219" s="132">
        <v>0</v>
      </c>
      <c r="H219" s="132">
        <v>0</v>
      </c>
      <c r="I219" s="132">
        <f>I220+I221+I222</f>
        <v>29875.360000000001</v>
      </c>
      <c r="J219" s="132"/>
    </row>
    <row r="220" spans="2:10" x14ac:dyDescent="0.25">
      <c r="B220" s="46"/>
      <c r="C220" s="47"/>
      <c r="D220" s="48">
        <v>3111</v>
      </c>
      <c r="E220" s="131" t="s">
        <v>25</v>
      </c>
      <c r="F220" s="132">
        <v>49598.38</v>
      </c>
      <c r="G220" s="132">
        <v>0</v>
      </c>
      <c r="H220" s="132">
        <v>0</v>
      </c>
      <c r="I220" s="132">
        <v>29642.38</v>
      </c>
      <c r="J220" s="132"/>
    </row>
    <row r="221" spans="2:10" x14ac:dyDescent="0.25">
      <c r="B221" s="46"/>
      <c r="C221" s="47"/>
      <c r="D221" s="48">
        <v>3113</v>
      </c>
      <c r="E221" s="131" t="s">
        <v>211</v>
      </c>
      <c r="F221" s="132">
        <v>725.83</v>
      </c>
      <c r="G221" s="132">
        <v>0</v>
      </c>
      <c r="H221" s="132">
        <v>0</v>
      </c>
      <c r="I221" s="132">
        <v>0</v>
      </c>
      <c r="J221" s="132"/>
    </row>
    <row r="222" spans="2:10" x14ac:dyDescent="0.25">
      <c r="B222" s="46"/>
      <c r="C222" s="47"/>
      <c r="D222" s="48">
        <v>3114</v>
      </c>
      <c r="E222" s="131" t="s">
        <v>212</v>
      </c>
      <c r="F222" s="132">
        <v>239.47</v>
      </c>
      <c r="G222" s="132">
        <v>0</v>
      </c>
      <c r="H222" s="132">
        <v>0</v>
      </c>
      <c r="I222" s="132">
        <v>232.98</v>
      </c>
      <c r="J222" s="132"/>
    </row>
    <row r="223" spans="2:10" x14ac:dyDescent="0.25">
      <c r="B223" s="46"/>
      <c r="C223" s="47">
        <v>312</v>
      </c>
      <c r="D223" s="48"/>
      <c r="E223" s="131" t="s">
        <v>85</v>
      </c>
      <c r="F223" s="132">
        <f t="shared" ref="F223:H223" si="82">F224</f>
        <v>10260.18</v>
      </c>
      <c r="G223" s="132">
        <f t="shared" si="82"/>
        <v>0</v>
      </c>
      <c r="H223" s="132">
        <f t="shared" si="82"/>
        <v>0</v>
      </c>
      <c r="I223" s="132">
        <f>I224</f>
        <v>6854.14</v>
      </c>
      <c r="J223" s="132"/>
    </row>
    <row r="224" spans="2:10" x14ac:dyDescent="0.25">
      <c r="B224" s="46"/>
      <c r="C224" s="47"/>
      <c r="D224" s="48">
        <v>3121</v>
      </c>
      <c r="E224" s="131" t="s">
        <v>85</v>
      </c>
      <c r="F224" s="132">
        <v>10260.18</v>
      </c>
      <c r="G224" s="132">
        <v>0</v>
      </c>
      <c r="H224" s="132">
        <v>0</v>
      </c>
      <c r="I224" s="132">
        <v>6854.14</v>
      </c>
      <c r="J224" s="132"/>
    </row>
    <row r="225" spans="2:10" x14ac:dyDescent="0.25">
      <c r="B225" s="46"/>
      <c r="C225" s="47">
        <v>313</v>
      </c>
      <c r="D225" s="48"/>
      <c r="E225" s="131" t="s">
        <v>86</v>
      </c>
      <c r="F225" s="132">
        <f t="shared" ref="F225:H225" si="83">F226</f>
        <v>5717.74</v>
      </c>
      <c r="G225" s="132">
        <f t="shared" si="83"/>
        <v>0</v>
      </c>
      <c r="H225" s="132">
        <f t="shared" si="83"/>
        <v>0</v>
      </c>
      <c r="I225" s="132">
        <f>I226</f>
        <v>4860.37</v>
      </c>
      <c r="J225" s="132"/>
    </row>
    <row r="226" spans="2:10" ht="25.5" x14ac:dyDescent="0.25">
      <c r="B226" s="46"/>
      <c r="C226" s="47"/>
      <c r="D226" s="48">
        <v>3132</v>
      </c>
      <c r="E226" s="131" t="s">
        <v>203</v>
      </c>
      <c r="F226" s="132">
        <v>5717.74</v>
      </c>
      <c r="G226" s="132">
        <v>0</v>
      </c>
      <c r="H226" s="132">
        <v>0</v>
      </c>
      <c r="I226" s="132">
        <v>4860.37</v>
      </c>
      <c r="J226" s="132"/>
    </row>
    <row r="227" spans="2:10" x14ac:dyDescent="0.25">
      <c r="B227" s="46"/>
      <c r="C227" s="47">
        <v>32</v>
      </c>
      <c r="D227" s="48"/>
      <c r="E227" s="131" t="s">
        <v>14</v>
      </c>
      <c r="F227" s="132">
        <f>F228+F233+F240+F250+F252</f>
        <v>119970.31000000001</v>
      </c>
      <c r="G227" s="132">
        <v>229000</v>
      </c>
      <c r="H227" s="132">
        <v>255987.96</v>
      </c>
      <c r="I227" s="132">
        <f>I228+I233+I240+I250+I252</f>
        <v>152908.16999999998</v>
      </c>
      <c r="J227" s="132">
        <f>I227/H227*100</f>
        <v>59.732563203363156</v>
      </c>
    </row>
    <row r="228" spans="2:10" x14ac:dyDescent="0.25">
      <c r="B228" s="46"/>
      <c r="C228" s="47">
        <v>321</v>
      </c>
      <c r="D228" s="48"/>
      <c r="E228" s="131" t="s">
        <v>213</v>
      </c>
      <c r="F228" s="132">
        <f>F229+F231+F232+F230</f>
        <v>30395.07</v>
      </c>
      <c r="G228" s="132">
        <f t="shared" ref="G228:H228" si="84">G229+G231+G232</f>
        <v>0</v>
      </c>
      <c r="H228" s="132">
        <f t="shared" si="84"/>
        <v>0</v>
      </c>
      <c r="I228" s="132">
        <f>I229+I231+I232+I230</f>
        <v>59839.920000000006</v>
      </c>
      <c r="J228" s="132"/>
    </row>
    <row r="229" spans="2:10" x14ac:dyDescent="0.25">
      <c r="B229" s="46"/>
      <c r="C229" s="47"/>
      <c r="D229" s="48">
        <v>3211</v>
      </c>
      <c r="E229" s="131" t="s">
        <v>27</v>
      </c>
      <c r="F229" s="132">
        <v>28414.84</v>
      </c>
      <c r="G229" s="132">
        <v>0</v>
      </c>
      <c r="H229" s="132">
        <v>0</v>
      </c>
      <c r="I229" s="132">
        <v>58609.120000000003</v>
      </c>
      <c r="J229" s="132"/>
    </row>
    <row r="230" spans="2:10" x14ac:dyDescent="0.25">
      <c r="B230" s="46"/>
      <c r="C230" s="47"/>
      <c r="D230" s="48">
        <v>3212</v>
      </c>
      <c r="E230" s="131" t="s">
        <v>89</v>
      </c>
      <c r="F230" s="132">
        <v>0</v>
      </c>
      <c r="G230" s="132">
        <v>0</v>
      </c>
      <c r="H230" s="132">
        <v>0</v>
      </c>
      <c r="I230" s="132">
        <v>0</v>
      </c>
      <c r="J230" s="132"/>
    </row>
    <row r="231" spans="2:10" x14ac:dyDescent="0.25">
      <c r="B231" s="46"/>
      <c r="C231" s="47"/>
      <c r="D231" s="48">
        <v>3213</v>
      </c>
      <c r="E231" s="131" t="s">
        <v>204</v>
      </c>
      <c r="F231" s="132">
        <v>260</v>
      </c>
      <c r="G231" s="132">
        <v>0</v>
      </c>
      <c r="H231" s="132">
        <v>0</v>
      </c>
      <c r="I231" s="132">
        <v>0</v>
      </c>
      <c r="J231" s="132"/>
    </row>
    <row r="232" spans="2:10" x14ac:dyDescent="0.25">
      <c r="B232" s="46"/>
      <c r="C232" s="47"/>
      <c r="D232" s="48">
        <v>3214</v>
      </c>
      <c r="E232" s="131" t="s">
        <v>91</v>
      </c>
      <c r="F232" s="132">
        <v>1720.23</v>
      </c>
      <c r="G232" s="132">
        <v>0</v>
      </c>
      <c r="H232" s="132">
        <v>0</v>
      </c>
      <c r="I232" s="132">
        <v>1230.8</v>
      </c>
      <c r="J232" s="132"/>
    </row>
    <row r="233" spans="2:10" x14ac:dyDescent="0.25">
      <c r="B233" s="46"/>
      <c r="C233" s="47">
        <v>322</v>
      </c>
      <c r="D233" s="48"/>
      <c r="E233" s="131" t="s">
        <v>92</v>
      </c>
      <c r="F233" s="132">
        <f>F234+F235+F236+F237+F238+F239</f>
        <v>11124.070000000002</v>
      </c>
      <c r="G233" s="132">
        <f t="shared" ref="G233:I233" si="85">G234+G235+G236+G237+G238+G239</f>
        <v>0</v>
      </c>
      <c r="H233" s="132">
        <f t="shared" si="85"/>
        <v>0</v>
      </c>
      <c r="I233" s="132">
        <f t="shared" si="85"/>
        <v>7332.8300000000008</v>
      </c>
      <c r="J233" s="132"/>
    </row>
    <row r="234" spans="2:10" x14ac:dyDescent="0.25">
      <c r="B234" s="46"/>
      <c r="C234" s="47"/>
      <c r="D234" s="48">
        <v>3221</v>
      </c>
      <c r="E234" s="131" t="s">
        <v>214</v>
      </c>
      <c r="F234" s="132">
        <v>1193.98</v>
      </c>
      <c r="G234" s="132">
        <v>0</v>
      </c>
      <c r="H234" s="132">
        <v>0</v>
      </c>
      <c r="I234" s="132">
        <v>919.17</v>
      </c>
      <c r="J234" s="132"/>
    </row>
    <row r="235" spans="2:10" x14ac:dyDescent="0.25">
      <c r="B235" s="46"/>
      <c r="C235" s="47"/>
      <c r="D235" s="48">
        <v>3222</v>
      </c>
      <c r="E235" s="131" t="s">
        <v>112</v>
      </c>
      <c r="F235" s="132">
        <v>3158.6</v>
      </c>
      <c r="G235" s="132">
        <v>0</v>
      </c>
      <c r="H235" s="132">
        <v>0</v>
      </c>
      <c r="I235" s="132">
        <v>5655.79</v>
      </c>
      <c r="J235" s="132"/>
    </row>
    <row r="236" spans="2:10" x14ac:dyDescent="0.25">
      <c r="B236" s="46"/>
      <c r="C236" s="47"/>
      <c r="D236" s="48">
        <v>3223</v>
      </c>
      <c r="E236" s="131" t="s">
        <v>95</v>
      </c>
      <c r="F236" s="132">
        <v>2475.59</v>
      </c>
      <c r="G236" s="132">
        <v>0</v>
      </c>
      <c r="H236" s="132">
        <v>0</v>
      </c>
      <c r="I236" s="132">
        <v>31.76</v>
      </c>
      <c r="J236" s="132"/>
    </row>
    <row r="237" spans="2:10" ht="25.5" x14ac:dyDescent="0.25">
      <c r="B237" s="46"/>
      <c r="C237" s="47"/>
      <c r="D237" s="48">
        <v>3224</v>
      </c>
      <c r="E237" s="131" t="s">
        <v>215</v>
      </c>
      <c r="F237" s="132">
        <v>2978.55</v>
      </c>
      <c r="G237" s="132">
        <v>0</v>
      </c>
      <c r="H237" s="132">
        <v>0</v>
      </c>
      <c r="I237" s="132">
        <v>419.31</v>
      </c>
      <c r="J237" s="132"/>
    </row>
    <row r="238" spans="2:10" x14ac:dyDescent="0.25">
      <c r="B238" s="46"/>
      <c r="C238" s="47"/>
      <c r="D238" s="48">
        <v>3225</v>
      </c>
      <c r="E238" s="131" t="s">
        <v>97</v>
      </c>
      <c r="F238" s="132">
        <v>1317.35</v>
      </c>
      <c r="G238" s="132">
        <v>0</v>
      </c>
      <c r="H238" s="132">
        <v>0</v>
      </c>
      <c r="I238" s="132">
        <v>106.8</v>
      </c>
      <c r="J238" s="132"/>
    </row>
    <row r="239" spans="2:10" x14ac:dyDescent="0.25">
      <c r="B239" s="46"/>
      <c r="C239" s="47"/>
      <c r="D239" s="48">
        <v>3227</v>
      </c>
      <c r="E239" s="131" t="s">
        <v>216</v>
      </c>
      <c r="F239" s="132">
        <v>0</v>
      </c>
      <c r="G239" s="132">
        <v>0</v>
      </c>
      <c r="H239" s="132">
        <v>0</v>
      </c>
      <c r="I239" s="132">
        <v>200</v>
      </c>
      <c r="J239" s="132"/>
    </row>
    <row r="240" spans="2:10" x14ac:dyDescent="0.25">
      <c r="B240" s="46"/>
      <c r="C240" s="47">
        <v>323</v>
      </c>
      <c r="D240" s="48"/>
      <c r="E240" s="131" t="s">
        <v>99</v>
      </c>
      <c r="F240" s="132">
        <f>F241+F243+F244+F246+F247+F248+F249+F242+F245</f>
        <v>60572.990000000005</v>
      </c>
      <c r="G240" s="132">
        <f t="shared" ref="G240:I240" si="86">G241+G243+G244+G246+G247+G248+G249+G242+G245</f>
        <v>0</v>
      </c>
      <c r="H240" s="132">
        <f t="shared" si="86"/>
        <v>0</v>
      </c>
      <c r="I240" s="132">
        <f t="shared" si="86"/>
        <v>72923.679999999993</v>
      </c>
      <c r="J240" s="132"/>
    </row>
    <row r="241" spans="2:10" x14ac:dyDescent="0.25">
      <c r="B241" s="46"/>
      <c r="C241" s="47"/>
      <c r="D241" s="48">
        <v>3231</v>
      </c>
      <c r="E241" s="131" t="s">
        <v>100</v>
      </c>
      <c r="F241" s="132">
        <v>949.7</v>
      </c>
      <c r="G241" s="132">
        <v>0</v>
      </c>
      <c r="H241" s="132">
        <v>0</v>
      </c>
      <c r="I241" s="132">
        <v>787.5</v>
      </c>
      <c r="J241" s="132"/>
    </row>
    <row r="242" spans="2:10" x14ac:dyDescent="0.25">
      <c r="B242" s="46"/>
      <c r="C242" s="47"/>
      <c r="D242" s="48">
        <v>3232</v>
      </c>
      <c r="E242" s="131" t="s">
        <v>217</v>
      </c>
      <c r="F242" s="132">
        <v>0</v>
      </c>
      <c r="G242" s="132">
        <v>0</v>
      </c>
      <c r="H242" s="132">
        <v>0</v>
      </c>
      <c r="I242" s="132">
        <v>0</v>
      </c>
      <c r="J242" s="132"/>
    </row>
    <row r="243" spans="2:10" x14ac:dyDescent="0.25">
      <c r="B243" s="46"/>
      <c r="C243" s="47"/>
      <c r="D243" s="48">
        <v>3233</v>
      </c>
      <c r="E243" s="131" t="s">
        <v>102</v>
      </c>
      <c r="F243" s="132">
        <v>1670.93</v>
      </c>
      <c r="G243" s="132">
        <v>0</v>
      </c>
      <c r="H243" s="132">
        <v>0</v>
      </c>
      <c r="I243" s="132">
        <v>1842.63</v>
      </c>
      <c r="J243" s="132"/>
    </row>
    <row r="244" spans="2:10" x14ac:dyDescent="0.25">
      <c r="B244" s="46"/>
      <c r="C244" s="47"/>
      <c r="D244" s="48">
        <v>3234</v>
      </c>
      <c r="E244" s="131" t="s">
        <v>103</v>
      </c>
      <c r="F244" s="132">
        <v>1287.08</v>
      </c>
      <c r="G244" s="132">
        <v>0</v>
      </c>
      <c r="H244" s="132">
        <v>0</v>
      </c>
      <c r="I244" s="132">
        <v>2130.77</v>
      </c>
      <c r="J244" s="132"/>
    </row>
    <row r="245" spans="2:10" x14ac:dyDescent="0.25">
      <c r="B245" s="46"/>
      <c r="C245" s="47"/>
      <c r="D245" s="48">
        <v>3235</v>
      </c>
      <c r="E245" s="131" t="s">
        <v>104</v>
      </c>
      <c r="F245" s="132">
        <v>0</v>
      </c>
      <c r="G245" s="132">
        <v>0</v>
      </c>
      <c r="H245" s="132">
        <v>0</v>
      </c>
      <c r="I245" s="132">
        <v>41144.269999999997</v>
      </c>
      <c r="J245" s="132"/>
    </row>
    <row r="246" spans="2:10" x14ac:dyDescent="0.25">
      <c r="B246" s="46"/>
      <c r="C246" s="47"/>
      <c r="D246" s="48">
        <v>3236</v>
      </c>
      <c r="E246" s="131" t="s">
        <v>218</v>
      </c>
      <c r="F246" s="132">
        <v>27487.15</v>
      </c>
      <c r="G246" s="132">
        <v>0</v>
      </c>
      <c r="H246" s="132">
        <v>0</v>
      </c>
      <c r="I246" s="132">
        <v>0</v>
      </c>
      <c r="J246" s="132"/>
    </row>
    <row r="247" spans="2:10" x14ac:dyDescent="0.25">
      <c r="B247" s="46"/>
      <c r="C247" s="47"/>
      <c r="D247" s="48">
        <v>3237</v>
      </c>
      <c r="E247" s="131" t="s">
        <v>106</v>
      </c>
      <c r="F247" s="132">
        <v>24185.94</v>
      </c>
      <c r="G247" s="132">
        <v>0</v>
      </c>
      <c r="H247" s="132">
        <v>0</v>
      </c>
      <c r="I247" s="132">
        <v>24980.48</v>
      </c>
      <c r="J247" s="132"/>
    </row>
    <row r="248" spans="2:10" x14ac:dyDescent="0.25">
      <c r="B248" s="46"/>
      <c r="C248" s="47"/>
      <c r="D248" s="48">
        <v>3238</v>
      </c>
      <c r="E248" s="131" t="s">
        <v>107</v>
      </c>
      <c r="F248" s="132">
        <v>119.14</v>
      </c>
      <c r="G248" s="132">
        <v>0</v>
      </c>
      <c r="H248" s="132">
        <v>0</v>
      </c>
      <c r="I248" s="132">
        <v>201.54</v>
      </c>
      <c r="J248" s="132"/>
    </row>
    <row r="249" spans="2:10" x14ac:dyDescent="0.25">
      <c r="B249" s="46"/>
      <c r="C249" s="47"/>
      <c r="D249" s="48">
        <v>3239</v>
      </c>
      <c r="E249" s="131" t="s">
        <v>108</v>
      </c>
      <c r="F249" s="132">
        <v>4873.05</v>
      </c>
      <c r="G249" s="132">
        <v>0</v>
      </c>
      <c r="H249" s="132">
        <v>0</v>
      </c>
      <c r="I249" s="132">
        <v>1836.49</v>
      </c>
      <c r="J249" s="132"/>
    </row>
    <row r="250" spans="2:10" ht="25.5" x14ac:dyDescent="0.25">
      <c r="B250" s="46"/>
      <c r="C250" s="47">
        <v>324</v>
      </c>
      <c r="D250" s="48"/>
      <c r="E250" s="131" t="s">
        <v>109</v>
      </c>
      <c r="F250" s="132">
        <f t="shared" ref="F250:H250" si="87">F251</f>
        <v>12031.35</v>
      </c>
      <c r="G250" s="132">
        <f t="shared" si="87"/>
        <v>0</v>
      </c>
      <c r="H250" s="132">
        <f t="shared" si="87"/>
        <v>0</v>
      </c>
      <c r="I250" s="132">
        <f>I251</f>
        <v>8645.5499999999993</v>
      </c>
      <c r="J250" s="132"/>
    </row>
    <row r="251" spans="2:10" ht="25.5" x14ac:dyDescent="0.25">
      <c r="B251" s="46"/>
      <c r="C251" s="47"/>
      <c r="D251" s="48">
        <v>3241</v>
      </c>
      <c r="E251" s="131" t="s">
        <v>170</v>
      </c>
      <c r="F251" s="132">
        <v>12031.35</v>
      </c>
      <c r="G251" s="132">
        <v>0</v>
      </c>
      <c r="H251" s="132">
        <v>0</v>
      </c>
      <c r="I251" s="132">
        <v>8645.5499999999993</v>
      </c>
      <c r="J251" s="132"/>
    </row>
    <row r="252" spans="2:10" x14ac:dyDescent="0.25">
      <c r="B252" s="46"/>
      <c r="C252" s="47">
        <v>329</v>
      </c>
      <c r="D252" s="48"/>
      <c r="E252" s="131" t="s">
        <v>171</v>
      </c>
      <c r="F252" s="132">
        <f t="shared" ref="F252:H252" si="88">F253+F254+F255+F256+F257</f>
        <v>5846.83</v>
      </c>
      <c r="G252" s="132">
        <f t="shared" si="88"/>
        <v>0</v>
      </c>
      <c r="H252" s="132">
        <f t="shared" si="88"/>
        <v>0</v>
      </c>
      <c r="I252" s="132">
        <f>I253+I254+I255+I256+I257</f>
        <v>4166.1900000000005</v>
      </c>
      <c r="J252" s="132"/>
    </row>
    <row r="253" spans="2:10" x14ac:dyDescent="0.25">
      <c r="B253" s="46"/>
      <c r="C253" s="47"/>
      <c r="D253" s="48">
        <v>3292</v>
      </c>
      <c r="E253" s="131" t="s">
        <v>111</v>
      </c>
      <c r="F253" s="132">
        <v>188.84</v>
      </c>
      <c r="G253" s="132">
        <v>0</v>
      </c>
      <c r="H253" s="132">
        <v>0</v>
      </c>
      <c r="I253" s="132">
        <v>261.10000000000002</v>
      </c>
      <c r="J253" s="132"/>
    </row>
    <row r="254" spans="2:10" x14ac:dyDescent="0.25">
      <c r="B254" s="46"/>
      <c r="C254" s="47"/>
      <c r="D254" s="48">
        <v>3293</v>
      </c>
      <c r="E254" s="131" t="s">
        <v>112</v>
      </c>
      <c r="F254" s="132">
        <v>3091.46</v>
      </c>
      <c r="G254" s="132">
        <v>0</v>
      </c>
      <c r="H254" s="132">
        <v>0</v>
      </c>
      <c r="I254" s="132">
        <v>573.61</v>
      </c>
      <c r="J254" s="132"/>
    </row>
    <row r="255" spans="2:10" x14ac:dyDescent="0.25">
      <c r="B255" s="46"/>
      <c r="C255" s="47"/>
      <c r="D255" s="48">
        <v>3294</v>
      </c>
      <c r="E255" s="131" t="s">
        <v>113</v>
      </c>
      <c r="F255" s="132">
        <v>300</v>
      </c>
      <c r="G255" s="132">
        <v>0</v>
      </c>
      <c r="H255" s="132">
        <v>0</v>
      </c>
      <c r="I255" s="132">
        <v>300</v>
      </c>
      <c r="J255" s="132"/>
    </row>
    <row r="256" spans="2:10" x14ac:dyDescent="0.25">
      <c r="B256" s="46"/>
      <c r="C256" s="47"/>
      <c r="D256" s="48">
        <v>3295</v>
      </c>
      <c r="E256" s="131" t="s">
        <v>114</v>
      </c>
      <c r="F256" s="132">
        <v>125.45</v>
      </c>
      <c r="G256" s="132">
        <v>0</v>
      </c>
      <c r="H256" s="132">
        <v>0</v>
      </c>
      <c r="I256" s="132">
        <v>2.65</v>
      </c>
      <c r="J256" s="132"/>
    </row>
    <row r="257" spans="2:10" x14ac:dyDescent="0.25">
      <c r="B257" s="46"/>
      <c r="C257" s="47"/>
      <c r="D257" s="48">
        <v>3299</v>
      </c>
      <c r="E257" s="131" t="s">
        <v>171</v>
      </c>
      <c r="F257" s="132">
        <v>2141.08</v>
      </c>
      <c r="G257" s="132">
        <v>0</v>
      </c>
      <c r="H257" s="132">
        <v>0</v>
      </c>
      <c r="I257" s="132">
        <v>3028.83</v>
      </c>
      <c r="J257" s="132"/>
    </row>
    <row r="258" spans="2:10" x14ac:dyDescent="0.25">
      <c r="B258" s="46"/>
      <c r="C258" s="47">
        <v>34</v>
      </c>
      <c r="D258" s="48"/>
      <c r="E258" s="131" t="s">
        <v>117</v>
      </c>
      <c r="F258" s="132">
        <f t="shared" ref="F258" si="89">F259</f>
        <v>154.13999999999999</v>
      </c>
      <c r="G258" s="132">
        <v>100</v>
      </c>
      <c r="H258" s="132">
        <v>131.78</v>
      </c>
      <c r="I258" s="132">
        <f>I259</f>
        <v>308.70999999999998</v>
      </c>
      <c r="J258" s="132">
        <f>I258/H258*100</f>
        <v>234.26164820154801</v>
      </c>
    </row>
    <row r="259" spans="2:10" x14ac:dyDescent="0.25">
      <c r="B259" s="46"/>
      <c r="C259" s="47">
        <v>343</v>
      </c>
      <c r="D259" s="48"/>
      <c r="E259" s="131" t="s">
        <v>172</v>
      </c>
      <c r="F259" s="132">
        <f t="shared" ref="F259:H259" si="90">F260+F261</f>
        <v>154.13999999999999</v>
      </c>
      <c r="G259" s="132">
        <f t="shared" si="90"/>
        <v>0</v>
      </c>
      <c r="H259" s="132">
        <f t="shared" si="90"/>
        <v>0</v>
      </c>
      <c r="I259" s="132">
        <f>I260+I261</f>
        <v>308.70999999999998</v>
      </c>
      <c r="J259" s="132"/>
    </row>
    <row r="260" spans="2:10" x14ac:dyDescent="0.25">
      <c r="B260" s="46"/>
      <c r="C260" s="47"/>
      <c r="D260" s="48">
        <v>3431</v>
      </c>
      <c r="E260" s="131" t="s">
        <v>219</v>
      </c>
      <c r="F260" s="132">
        <v>154</v>
      </c>
      <c r="G260" s="132">
        <v>0</v>
      </c>
      <c r="H260" s="132">
        <v>0</v>
      </c>
      <c r="I260" s="132">
        <v>308.70999999999998</v>
      </c>
      <c r="J260" s="132"/>
    </row>
    <row r="261" spans="2:10" x14ac:dyDescent="0.25">
      <c r="B261" s="46"/>
      <c r="C261" s="47"/>
      <c r="D261" s="48">
        <v>3433</v>
      </c>
      <c r="E261" s="131" t="s">
        <v>120</v>
      </c>
      <c r="F261" s="132">
        <v>0.14000000000000001</v>
      </c>
      <c r="G261" s="132">
        <v>0</v>
      </c>
      <c r="H261" s="132">
        <v>0</v>
      </c>
      <c r="I261" s="132">
        <v>0</v>
      </c>
      <c r="J261" s="132"/>
    </row>
    <row r="262" spans="2:10" x14ac:dyDescent="0.25">
      <c r="B262" s="46"/>
      <c r="C262" s="47">
        <v>38</v>
      </c>
      <c r="D262" s="48"/>
      <c r="E262" s="131" t="s">
        <v>174</v>
      </c>
      <c r="F262" s="133">
        <f>F263</f>
        <v>0</v>
      </c>
      <c r="G262" s="133">
        <v>100</v>
      </c>
      <c r="H262" s="133">
        <v>0</v>
      </c>
      <c r="I262" s="133">
        <f t="shared" ref="G262:I263" si="91">I263</f>
        <v>0</v>
      </c>
      <c r="J262" s="132"/>
    </row>
    <row r="263" spans="2:10" x14ac:dyDescent="0.25">
      <c r="B263" s="46"/>
      <c r="C263" s="47">
        <v>381</v>
      </c>
      <c r="D263" s="48"/>
      <c r="E263" s="131" t="s">
        <v>123</v>
      </c>
      <c r="F263" s="133">
        <f>F264</f>
        <v>0</v>
      </c>
      <c r="G263" s="133">
        <f t="shared" si="91"/>
        <v>0</v>
      </c>
      <c r="H263" s="133">
        <f t="shared" si="91"/>
        <v>0</v>
      </c>
      <c r="I263" s="133">
        <f t="shared" si="91"/>
        <v>0</v>
      </c>
      <c r="J263" s="132"/>
    </row>
    <row r="264" spans="2:10" x14ac:dyDescent="0.25">
      <c r="B264" s="46"/>
      <c r="C264" s="47"/>
      <c r="D264" s="48">
        <v>3812</v>
      </c>
      <c r="E264" s="131" t="s">
        <v>123</v>
      </c>
      <c r="F264" s="133">
        <v>0</v>
      </c>
      <c r="G264" s="133">
        <v>0</v>
      </c>
      <c r="H264" s="133">
        <v>0</v>
      </c>
      <c r="I264" s="133">
        <v>0</v>
      </c>
      <c r="J264" s="132"/>
    </row>
    <row r="265" spans="2:10" ht="30" customHeight="1" x14ac:dyDescent="0.25">
      <c r="B265" s="205" t="s">
        <v>220</v>
      </c>
      <c r="C265" s="206"/>
      <c r="D265" s="207"/>
      <c r="E265" s="130" t="s">
        <v>221</v>
      </c>
      <c r="F265" s="125">
        <f t="shared" ref="F265:H266" si="92">F266</f>
        <v>52997.200000000004</v>
      </c>
      <c r="G265" s="125">
        <f t="shared" si="92"/>
        <v>0</v>
      </c>
      <c r="H265" s="125">
        <f t="shared" si="92"/>
        <v>27022.46</v>
      </c>
      <c r="I265" s="125">
        <f>I266</f>
        <v>27022.46</v>
      </c>
      <c r="J265" s="125">
        <f>I265/H265*100</f>
        <v>100</v>
      </c>
    </row>
    <row r="266" spans="2:10" x14ac:dyDescent="0.25">
      <c r="B266" s="46">
        <v>3</v>
      </c>
      <c r="C266" s="47"/>
      <c r="D266" s="48"/>
      <c r="E266" s="131" t="s">
        <v>4</v>
      </c>
      <c r="F266" s="132">
        <f t="shared" si="92"/>
        <v>52997.200000000004</v>
      </c>
      <c r="G266" s="132">
        <f t="shared" si="92"/>
        <v>0</v>
      </c>
      <c r="H266" s="132">
        <f t="shared" si="92"/>
        <v>27022.46</v>
      </c>
      <c r="I266" s="132">
        <f>I267</f>
        <v>27022.46</v>
      </c>
      <c r="J266" s="132">
        <f>I266/H266*100</f>
        <v>100</v>
      </c>
    </row>
    <row r="267" spans="2:10" x14ac:dyDescent="0.25">
      <c r="B267" s="46"/>
      <c r="C267" s="47">
        <v>32</v>
      </c>
      <c r="D267" s="48"/>
      <c r="E267" s="131" t="s">
        <v>14</v>
      </c>
      <c r="F267" s="132">
        <f t="shared" ref="F267:G267" si="93">F268+F270+F277</f>
        <v>52997.200000000004</v>
      </c>
      <c r="G267" s="132">
        <f t="shared" si="93"/>
        <v>0</v>
      </c>
      <c r="H267" s="132">
        <v>27022.46</v>
      </c>
      <c r="I267" s="132">
        <f>I268+I270+I277</f>
        <v>27022.46</v>
      </c>
      <c r="J267" s="132">
        <f>I267/H267*100</f>
        <v>100</v>
      </c>
    </row>
    <row r="268" spans="2:10" x14ac:dyDescent="0.25">
      <c r="B268" s="46"/>
      <c r="C268" s="47">
        <v>321</v>
      </c>
      <c r="D268" s="48"/>
      <c r="E268" s="131" t="s">
        <v>26</v>
      </c>
      <c r="F268" s="132">
        <f t="shared" ref="F268:H268" si="94">F269</f>
        <v>5783</v>
      </c>
      <c r="G268" s="132">
        <f t="shared" si="94"/>
        <v>0</v>
      </c>
      <c r="H268" s="132">
        <f t="shared" si="94"/>
        <v>0</v>
      </c>
      <c r="I268" s="132">
        <f>I269</f>
        <v>0</v>
      </c>
      <c r="J268" s="132"/>
    </row>
    <row r="269" spans="2:10" x14ac:dyDescent="0.25">
      <c r="B269" s="46"/>
      <c r="C269" s="47"/>
      <c r="D269" s="48">
        <v>3211</v>
      </c>
      <c r="E269" s="131" t="s">
        <v>27</v>
      </c>
      <c r="F269" s="132">
        <v>5783</v>
      </c>
      <c r="G269" s="132">
        <v>0</v>
      </c>
      <c r="H269" s="132">
        <v>0</v>
      </c>
      <c r="I269" s="132">
        <v>0</v>
      </c>
      <c r="J269" s="132"/>
    </row>
    <row r="270" spans="2:10" x14ac:dyDescent="0.25">
      <c r="B270" s="46"/>
      <c r="C270" s="47">
        <v>323</v>
      </c>
      <c r="D270" s="48"/>
      <c r="E270" s="131" t="s">
        <v>99</v>
      </c>
      <c r="F270" s="132">
        <f>F272+F274+F275+F276+F273+F271</f>
        <v>47214.200000000004</v>
      </c>
      <c r="G270" s="132">
        <f t="shared" ref="G270:H270" si="95">G272+G274+G275+G276+G273+G271</f>
        <v>0</v>
      </c>
      <c r="H270" s="132">
        <f t="shared" si="95"/>
        <v>0</v>
      </c>
      <c r="I270" s="132">
        <f>I272+I274+I275+I276</f>
        <v>27022.46</v>
      </c>
      <c r="J270" s="132"/>
    </row>
    <row r="271" spans="2:10" x14ac:dyDescent="0.25">
      <c r="B271" s="46"/>
      <c r="C271" s="47"/>
      <c r="D271" s="48">
        <v>3231</v>
      </c>
      <c r="E271" s="131" t="s">
        <v>100</v>
      </c>
      <c r="F271" s="132">
        <v>0</v>
      </c>
      <c r="G271" s="132">
        <v>0</v>
      </c>
      <c r="H271" s="132">
        <v>0</v>
      </c>
      <c r="I271" s="132">
        <v>0</v>
      </c>
      <c r="J271" s="132"/>
    </row>
    <row r="272" spans="2:10" x14ac:dyDescent="0.25">
      <c r="B272" s="46"/>
      <c r="C272" s="47"/>
      <c r="D272" s="48">
        <v>3232</v>
      </c>
      <c r="E272" s="131" t="s">
        <v>217</v>
      </c>
      <c r="F272" s="132">
        <v>10400</v>
      </c>
      <c r="G272" s="132">
        <v>0</v>
      </c>
      <c r="H272" s="132">
        <v>0</v>
      </c>
      <c r="I272" s="132">
        <v>0</v>
      </c>
      <c r="J272" s="132"/>
    </row>
    <row r="273" spans="2:10" x14ac:dyDescent="0.25">
      <c r="B273" s="46"/>
      <c r="C273" s="47"/>
      <c r="D273" s="48">
        <v>3233</v>
      </c>
      <c r="E273" s="131" t="s">
        <v>102</v>
      </c>
      <c r="F273" s="132">
        <v>0</v>
      </c>
      <c r="G273" s="132">
        <v>0</v>
      </c>
      <c r="H273" s="132">
        <v>0</v>
      </c>
      <c r="I273" s="132">
        <v>0</v>
      </c>
      <c r="J273" s="132"/>
    </row>
    <row r="274" spans="2:10" x14ac:dyDescent="0.25">
      <c r="B274" s="46"/>
      <c r="C274" s="47"/>
      <c r="D274" s="48">
        <v>3235</v>
      </c>
      <c r="E274" s="131" t="s">
        <v>104</v>
      </c>
      <c r="F274" s="132">
        <v>26948.38</v>
      </c>
      <c r="G274" s="132">
        <v>0</v>
      </c>
      <c r="H274" s="132">
        <v>0</v>
      </c>
      <c r="I274" s="132">
        <v>27022.46</v>
      </c>
      <c r="J274" s="132"/>
    </row>
    <row r="275" spans="2:10" x14ac:dyDescent="0.25">
      <c r="B275" s="46"/>
      <c r="C275" s="47"/>
      <c r="D275" s="48">
        <v>3237</v>
      </c>
      <c r="E275" s="131" t="s">
        <v>106</v>
      </c>
      <c r="F275" s="132">
        <v>8705.82</v>
      </c>
      <c r="G275" s="132">
        <v>0</v>
      </c>
      <c r="H275" s="132">
        <v>0</v>
      </c>
      <c r="I275" s="132">
        <v>0</v>
      </c>
      <c r="J275" s="132"/>
    </row>
    <row r="276" spans="2:10" x14ac:dyDescent="0.25">
      <c r="B276" s="46"/>
      <c r="C276" s="47"/>
      <c r="D276" s="48">
        <v>3239</v>
      </c>
      <c r="E276" s="131" t="s">
        <v>108</v>
      </c>
      <c r="F276" s="132">
        <v>1160</v>
      </c>
      <c r="G276" s="132">
        <v>0</v>
      </c>
      <c r="H276" s="132">
        <v>0</v>
      </c>
      <c r="I276" s="132">
        <v>0</v>
      </c>
      <c r="J276" s="132"/>
    </row>
    <row r="277" spans="2:10" ht="25.5" x14ac:dyDescent="0.25">
      <c r="B277" s="46"/>
      <c r="C277" s="47">
        <v>324</v>
      </c>
      <c r="D277" s="48"/>
      <c r="E277" s="131" t="s">
        <v>109</v>
      </c>
      <c r="F277" s="132">
        <f t="shared" ref="F277:H277" si="96">F278</f>
        <v>0</v>
      </c>
      <c r="G277" s="132">
        <f t="shared" si="96"/>
        <v>0</v>
      </c>
      <c r="H277" s="132">
        <f t="shared" si="96"/>
        <v>0</v>
      </c>
      <c r="I277" s="132">
        <f>I278</f>
        <v>0</v>
      </c>
      <c r="J277" s="132"/>
    </row>
    <row r="278" spans="2:10" ht="25.5" x14ac:dyDescent="0.25">
      <c r="B278" s="46"/>
      <c r="C278" s="47"/>
      <c r="D278" s="48">
        <v>3241</v>
      </c>
      <c r="E278" s="131" t="s">
        <v>170</v>
      </c>
      <c r="F278" s="132">
        <v>0</v>
      </c>
      <c r="G278" s="132">
        <v>0</v>
      </c>
      <c r="H278" s="132">
        <v>0</v>
      </c>
      <c r="I278" s="132">
        <v>0</v>
      </c>
      <c r="J278" s="132"/>
    </row>
    <row r="279" spans="2:10" ht="30" customHeight="1" x14ac:dyDescent="0.25">
      <c r="B279" s="205" t="s">
        <v>222</v>
      </c>
      <c r="C279" s="206"/>
      <c r="D279" s="207"/>
      <c r="E279" s="130" t="s">
        <v>223</v>
      </c>
      <c r="F279" s="125">
        <f t="shared" ref="F279" si="97">F280</f>
        <v>143142.91</v>
      </c>
      <c r="G279" s="125">
        <f>G280</f>
        <v>143553.89000000001</v>
      </c>
      <c r="H279" s="125">
        <f>H280</f>
        <v>167996</v>
      </c>
      <c r="I279" s="125">
        <f>I280</f>
        <v>167438.39999999999</v>
      </c>
      <c r="J279" s="125">
        <f>I279/H279*100</f>
        <v>99.66808733541275</v>
      </c>
    </row>
    <row r="280" spans="2:10" x14ac:dyDescent="0.25">
      <c r="B280" s="208">
        <v>3</v>
      </c>
      <c r="C280" s="209"/>
      <c r="D280" s="210"/>
      <c r="E280" s="131" t="s">
        <v>4</v>
      </c>
      <c r="F280" s="132">
        <f>F281+F306</f>
        <v>143142.91</v>
      </c>
      <c r="G280" s="132">
        <f>G281+G306</f>
        <v>143553.89000000001</v>
      </c>
      <c r="H280" s="132">
        <f>H281+H306</f>
        <v>167996</v>
      </c>
      <c r="I280" s="132">
        <f>I281+I307</f>
        <v>167438.39999999999</v>
      </c>
      <c r="J280" s="132">
        <f>I280/H280*100</f>
        <v>99.66808733541275</v>
      </c>
    </row>
    <row r="281" spans="2:10" x14ac:dyDescent="0.25">
      <c r="B281" s="46"/>
      <c r="C281" s="47">
        <v>32</v>
      </c>
      <c r="D281" s="48"/>
      <c r="E281" s="131" t="s">
        <v>14</v>
      </c>
      <c r="F281" s="132">
        <f>F282+F285+F291+F303+F301</f>
        <v>141239.47</v>
      </c>
      <c r="G281" s="132">
        <v>141553.89000000001</v>
      </c>
      <c r="H281" s="132">
        <v>165896</v>
      </c>
      <c r="I281" s="132">
        <f>I282+I285+I291+I303+I301</f>
        <v>165338.4</v>
      </c>
      <c r="J281" s="132">
        <f>I281/H281*100</f>
        <v>99.663885807976087</v>
      </c>
    </row>
    <row r="282" spans="2:10" x14ac:dyDescent="0.25">
      <c r="B282" s="46"/>
      <c r="C282" s="47">
        <v>321</v>
      </c>
      <c r="D282" s="48"/>
      <c r="E282" s="131" t="s">
        <v>213</v>
      </c>
      <c r="F282" s="132">
        <f t="shared" ref="F282" si="98">F283+F284</f>
        <v>44915.39</v>
      </c>
      <c r="G282" s="132">
        <v>0</v>
      </c>
      <c r="H282" s="132">
        <v>0</v>
      </c>
      <c r="I282" s="132">
        <f>I283+I284</f>
        <v>52562.79</v>
      </c>
      <c r="J282" s="132"/>
    </row>
    <row r="283" spans="2:10" x14ac:dyDescent="0.25">
      <c r="B283" s="46"/>
      <c r="C283" s="47"/>
      <c r="D283" s="48">
        <v>3212</v>
      </c>
      <c r="E283" s="131" t="s">
        <v>224</v>
      </c>
      <c r="F283" s="132">
        <v>44815.39</v>
      </c>
      <c r="G283" s="132">
        <v>0</v>
      </c>
      <c r="H283" s="132">
        <v>0</v>
      </c>
      <c r="I283" s="132">
        <v>51778.49</v>
      </c>
      <c r="J283" s="132"/>
    </row>
    <row r="284" spans="2:10" x14ac:dyDescent="0.25">
      <c r="B284" s="46"/>
      <c r="C284" s="47"/>
      <c r="D284" s="48">
        <v>3213</v>
      </c>
      <c r="E284" s="131" t="s">
        <v>204</v>
      </c>
      <c r="F284" s="132">
        <v>100</v>
      </c>
      <c r="G284" s="132">
        <v>0</v>
      </c>
      <c r="H284" s="132">
        <v>0</v>
      </c>
      <c r="I284" s="132">
        <v>784.3</v>
      </c>
      <c r="J284" s="132"/>
    </row>
    <row r="285" spans="2:10" x14ac:dyDescent="0.25">
      <c r="B285" s="46"/>
      <c r="C285" s="47">
        <v>322</v>
      </c>
      <c r="D285" s="48"/>
      <c r="E285" s="131" t="s">
        <v>92</v>
      </c>
      <c r="F285" s="132">
        <f t="shared" ref="F285:H285" si="99">F286+F287+F288+F289+F290</f>
        <v>31870.799999999999</v>
      </c>
      <c r="G285" s="132">
        <f t="shared" si="99"/>
        <v>0</v>
      </c>
      <c r="H285" s="132">
        <f t="shared" si="99"/>
        <v>0</v>
      </c>
      <c r="I285" s="132">
        <f>I286+I287+I288+I289+I290</f>
        <v>37243.62000000001</v>
      </c>
      <c r="J285" s="132"/>
    </row>
    <row r="286" spans="2:10" x14ac:dyDescent="0.25">
      <c r="B286" s="46"/>
      <c r="C286" s="47"/>
      <c r="D286" s="48">
        <v>3221</v>
      </c>
      <c r="E286" s="131" t="s">
        <v>214</v>
      </c>
      <c r="F286" s="132">
        <v>11703.48</v>
      </c>
      <c r="G286" s="132">
        <v>0</v>
      </c>
      <c r="H286" s="132">
        <v>0</v>
      </c>
      <c r="I286" s="132">
        <v>10640.24</v>
      </c>
      <c r="J286" s="132"/>
    </row>
    <row r="287" spans="2:10" x14ac:dyDescent="0.25">
      <c r="B287" s="46"/>
      <c r="C287" s="47"/>
      <c r="D287" s="48">
        <v>3223</v>
      </c>
      <c r="E287" s="131" t="s">
        <v>95</v>
      </c>
      <c r="F287" s="132">
        <v>10128.77</v>
      </c>
      <c r="G287" s="132">
        <v>0</v>
      </c>
      <c r="H287" s="132">
        <v>0</v>
      </c>
      <c r="I287" s="132">
        <v>14852.95</v>
      </c>
      <c r="J287" s="132"/>
    </row>
    <row r="288" spans="2:10" ht="25.5" x14ac:dyDescent="0.25">
      <c r="B288" s="46"/>
      <c r="C288" s="47"/>
      <c r="D288" s="48">
        <v>3224</v>
      </c>
      <c r="E288" s="131" t="s">
        <v>215</v>
      </c>
      <c r="F288" s="132">
        <v>7814.42</v>
      </c>
      <c r="G288" s="132">
        <v>0</v>
      </c>
      <c r="H288" s="132">
        <v>0</v>
      </c>
      <c r="I288" s="132">
        <v>7296.58</v>
      </c>
      <c r="J288" s="132"/>
    </row>
    <row r="289" spans="2:10" x14ac:dyDescent="0.25">
      <c r="B289" s="46"/>
      <c r="C289" s="47"/>
      <c r="D289" s="48">
        <v>3225</v>
      </c>
      <c r="E289" s="131" t="s">
        <v>97</v>
      </c>
      <c r="F289" s="132">
        <v>2162.15</v>
      </c>
      <c r="G289" s="132">
        <v>0</v>
      </c>
      <c r="H289" s="132">
        <v>0</v>
      </c>
      <c r="I289" s="132">
        <v>4026.37</v>
      </c>
      <c r="J289" s="132"/>
    </row>
    <row r="290" spans="2:10" x14ac:dyDescent="0.25">
      <c r="B290" s="46"/>
      <c r="C290" s="47"/>
      <c r="D290" s="48">
        <v>3227</v>
      </c>
      <c r="E290" s="131" t="s">
        <v>216</v>
      </c>
      <c r="F290" s="132">
        <v>61.98</v>
      </c>
      <c r="G290" s="132">
        <v>0</v>
      </c>
      <c r="H290" s="132">
        <v>0</v>
      </c>
      <c r="I290" s="132">
        <v>427.48</v>
      </c>
      <c r="J290" s="132"/>
    </row>
    <row r="291" spans="2:10" x14ac:dyDescent="0.25">
      <c r="B291" s="46"/>
      <c r="C291" s="47">
        <v>323</v>
      </c>
      <c r="D291" s="48"/>
      <c r="E291" s="131" t="s">
        <v>99</v>
      </c>
      <c r="F291" s="132">
        <f>F292+F293+F294+F295+F297+F298+F299+F300+F296</f>
        <v>61698.28</v>
      </c>
      <c r="G291" s="132">
        <f>G292+G293+G294+G295+G297+G298+G299+G300</f>
        <v>0</v>
      </c>
      <c r="H291" s="132">
        <f>H292+H293+H294+H295+H297+H298+H299+H300</f>
        <v>0</v>
      </c>
      <c r="I291" s="132">
        <f>I292+I293+I294+I295+I297+I298+I299+I300</f>
        <v>73424.77</v>
      </c>
      <c r="J291" s="132"/>
    </row>
    <row r="292" spans="2:10" x14ac:dyDescent="0.25">
      <c r="B292" s="46"/>
      <c r="C292" s="47"/>
      <c r="D292" s="48">
        <v>3231</v>
      </c>
      <c r="E292" s="131" t="s">
        <v>100</v>
      </c>
      <c r="F292" s="132">
        <v>5182.32</v>
      </c>
      <c r="G292" s="132">
        <v>0</v>
      </c>
      <c r="H292" s="132">
        <v>0</v>
      </c>
      <c r="I292" s="132">
        <v>3740.44</v>
      </c>
      <c r="J292" s="132"/>
    </row>
    <row r="293" spans="2:10" x14ac:dyDescent="0.25">
      <c r="B293" s="46"/>
      <c r="C293" s="47"/>
      <c r="D293" s="48">
        <v>3232</v>
      </c>
      <c r="E293" s="131" t="s">
        <v>217</v>
      </c>
      <c r="F293" s="132">
        <v>11932.92</v>
      </c>
      <c r="G293" s="132">
        <v>0</v>
      </c>
      <c r="H293" s="132">
        <v>0</v>
      </c>
      <c r="I293" s="132">
        <v>20599.39</v>
      </c>
      <c r="J293" s="132"/>
    </row>
    <row r="294" spans="2:10" x14ac:dyDescent="0.25">
      <c r="B294" s="46"/>
      <c r="C294" s="47"/>
      <c r="D294" s="48">
        <v>3233</v>
      </c>
      <c r="E294" s="131" t="s">
        <v>102</v>
      </c>
      <c r="F294" s="132">
        <v>769.65</v>
      </c>
      <c r="G294" s="132">
        <v>0</v>
      </c>
      <c r="H294" s="132">
        <v>0</v>
      </c>
      <c r="I294" s="132">
        <v>450</v>
      </c>
      <c r="J294" s="132"/>
    </row>
    <row r="295" spans="2:10" x14ac:dyDescent="0.25">
      <c r="B295" s="46"/>
      <c r="C295" s="47"/>
      <c r="D295" s="48">
        <v>3234</v>
      </c>
      <c r="E295" s="131" t="s">
        <v>103</v>
      </c>
      <c r="F295" s="132">
        <v>4428.41</v>
      </c>
      <c r="G295" s="132">
        <v>0</v>
      </c>
      <c r="H295" s="132">
        <v>0</v>
      </c>
      <c r="I295" s="132">
        <v>4550.12</v>
      </c>
      <c r="J295" s="132"/>
    </row>
    <row r="296" spans="2:10" x14ac:dyDescent="0.25">
      <c r="B296" s="46"/>
      <c r="C296" s="47"/>
      <c r="D296" s="48">
        <v>3235</v>
      </c>
      <c r="E296" s="131" t="s">
        <v>104</v>
      </c>
      <c r="F296" s="132">
        <v>0</v>
      </c>
      <c r="G296" s="132">
        <v>0</v>
      </c>
      <c r="H296" s="132">
        <v>0</v>
      </c>
      <c r="I296" s="132">
        <v>0</v>
      </c>
      <c r="J296" s="132"/>
    </row>
    <row r="297" spans="2:10" x14ac:dyDescent="0.25">
      <c r="B297" s="46"/>
      <c r="C297" s="47"/>
      <c r="D297" s="48">
        <v>3236</v>
      </c>
      <c r="E297" s="131" t="s">
        <v>218</v>
      </c>
      <c r="F297" s="132">
        <v>5883</v>
      </c>
      <c r="G297" s="132">
        <v>0</v>
      </c>
      <c r="H297" s="132">
        <v>0</v>
      </c>
      <c r="I297" s="132">
        <v>6370.8</v>
      </c>
      <c r="J297" s="132"/>
    </row>
    <row r="298" spans="2:10" x14ac:dyDescent="0.25">
      <c r="B298" s="46"/>
      <c r="C298" s="47"/>
      <c r="D298" s="48">
        <v>3237</v>
      </c>
      <c r="E298" s="131" t="s">
        <v>106</v>
      </c>
      <c r="F298" s="132">
        <v>23274.73</v>
      </c>
      <c r="G298" s="132">
        <v>0</v>
      </c>
      <c r="H298" s="132">
        <v>0</v>
      </c>
      <c r="I298" s="132">
        <v>22064.65</v>
      </c>
      <c r="J298" s="132"/>
    </row>
    <row r="299" spans="2:10" x14ac:dyDescent="0.25">
      <c r="B299" s="46"/>
      <c r="C299" s="47"/>
      <c r="D299" s="48">
        <v>3238</v>
      </c>
      <c r="E299" s="131" t="s">
        <v>107</v>
      </c>
      <c r="F299" s="132">
        <v>3097.59</v>
      </c>
      <c r="G299" s="132">
        <v>0</v>
      </c>
      <c r="H299" s="132">
        <v>0</v>
      </c>
      <c r="I299" s="132">
        <v>3901.03</v>
      </c>
      <c r="J299" s="132"/>
    </row>
    <row r="300" spans="2:10" x14ac:dyDescent="0.25">
      <c r="B300" s="46"/>
      <c r="C300" s="47"/>
      <c r="D300" s="48">
        <v>3239</v>
      </c>
      <c r="E300" s="131" t="s">
        <v>108</v>
      </c>
      <c r="F300" s="132">
        <v>7129.66</v>
      </c>
      <c r="G300" s="132">
        <v>0</v>
      </c>
      <c r="H300" s="132">
        <v>0</v>
      </c>
      <c r="I300" s="132">
        <v>11748.34</v>
      </c>
      <c r="J300" s="132"/>
    </row>
    <row r="301" spans="2:10" ht="25.5" x14ac:dyDescent="0.25">
      <c r="B301" s="46"/>
      <c r="C301" s="47">
        <v>324</v>
      </c>
      <c r="D301" s="48"/>
      <c r="E301" s="131" t="s">
        <v>109</v>
      </c>
      <c r="F301" s="132">
        <f>F302</f>
        <v>0</v>
      </c>
      <c r="G301" s="132">
        <f t="shared" ref="G301:I301" si="100">G302</f>
        <v>0</v>
      </c>
      <c r="H301" s="132">
        <f t="shared" si="100"/>
        <v>0</v>
      </c>
      <c r="I301" s="132">
        <f t="shared" si="100"/>
        <v>166.72</v>
      </c>
      <c r="J301" s="132"/>
    </row>
    <row r="302" spans="2:10" ht="25.5" x14ac:dyDescent="0.25">
      <c r="B302" s="46"/>
      <c r="C302" s="47"/>
      <c r="D302" s="48">
        <v>3241</v>
      </c>
      <c r="E302" s="131" t="s">
        <v>170</v>
      </c>
      <c r="F302" s="132">
        <v>0</v>
      </c>
      <c r="G302" s="132">
        <v>0</v>
      </c>
      <c r="H302" s="132">
        <v>0</v>
      </c>
      <c r="I302" s="132">
        <v>166.72</v>
      </c>
      <c r="J302" s="132"/>
    </row>
    <row r="303" spans="2:10" x14ac:dyDescent="0.25">
      <c r="B303" s="46"/>
      <c r="C303" s="47">
        <v>329</v>
      </c>
      <c r="D303" s="48"/>
      <c r="E303" s="131" t="s">
        <v>171</v>
      </c>
      <c r="F303" s="132">
        <f t="shared" ref="F303:H303" si="101">F304</f>
        <v>2755</v>
      </c>
      <c r="G303" s="132">
        <f t="shared" si="101"/>
        <v>0</v>
      </c>
      <c r="H303" s="132">
        <f t="shared" si="101"/>
        <v>0</v>
      </c>
      <c r="I303" s="132">
        <f>I304+I305</f>
        <v>1940.5</v>
      </c>
      <c r="J303" s="132"/>
    </row>
    <row r="304" spans="2:10" x14ac:dyDescent="0.25">
      <c r="B304" s="46"/>
      <c r="C304" s="47"/>
      <c r="D304" s="48">
        <v>3294</v>
      </c>
      <c r="E304" s="131" t="s">
        <v>113</v>
      </c>
      <c r="F304" s="132">
        <v>2755</v>
      </c>
      <c r="G304" s="132">
        <v>0</v>
      </c>
      <c r="H304" s="132">
        <v>0</v>
      </c>
      <c r="I304" s="132">
        <v>855</v>
      </c>
      <c r="J304" s="132"/>
    </row>
    <row r="305" spans="2:10" x14ac:dyDescent="0.25">
      <c r="B305" s="46"/>
      <c r="C305" s="47"/>
      <c r="D305" s="48">
        <v>3299</v>
      </c>
      <c r="E305" s="131" t="s">
        <v>116</v>
      </c>
      <c r="F305" s="132"/>
      <c r="G305" s="132"/>
      <c r="H305" s="132"/>
      <c r="I305" s="132">
        <v>1085.5</v>
      </c>
      <c r="J305" s="132"/>
    </row>
    <row r="306" spans="2:10" x14ac:dyDescent="0.25">
      <c r="B306" s="46"/>
      <c r="C306" s="47">
        <v>34</v>
      </c>
      <c r="D306" s="48"/>
      <c r="E306" s="131" t="s">
        <v>117</v>
      </c>
      <c r="F306" s="132">
        <f t="shared" ref="F306:H307" si="102">F307</f>
        <v>1903.44</v>
      </c>
      <c r="G306" s="132">
        <v>2000</v>
      </c>
      <c r="H306" s="132">
        <v>2100</v>
      </c>
      <c r="I306" s="132">
        <f>I307</f>
        <v>2100</v>
      </c>
      <c r="J306" s="132">
        <f>I306/H306*100</f>
        <v>100</v>
      </c>
    </row>
    <row r="307" spans="2:10" x14ac:dyDescent="0.25">
      <c r="B307" s="46"/>
      <c r="C307" s="47">
        <v>343</v>
      </c>
      <c r="D307" s="48"/>
      <c r="E307" s="131" t="s">
        <v>172</v>
      </c>
      <c r="F307" s="132">
        <f t="shared" si="102"/>
        <v>1903.44</v>
      </c>
      <c r="G307" s="132">
        <f t="shared" si="102"/>
        <v>0</v>
      </c>
      <c r="H307" s="132">
        <f t="shared" si="102"/>
        <v>0</v>
      </c>
      <c r="I307" s="132">
        <f>I308</f>
        <v>2100</v>
      </c>
      <c r="J307" s="132"/>
    </row>
    <row r="308" spans="2:10" x14ac:dyDescent="0.25">
      <c r="B308" s="46"/>
      <c r="C308" s="47"/>
      <c r="D308" s="48">
        <v>3431</v>
      </c>
      <c r="E308" s="131" t="s">
        <v>219</v>
      </c>
      <c r="F308" s="132">
        <v>1903.44</v>
      </c>
      <c r="G308" s="132">
        <v>0</v>
      </c>
      <c r="H308" s="132">
        <v>0</v>
      </c>
      <c r="I308" s="132">
        <v>2100</v>
      </c>
      <c r="J308" s="132"/>
    </row>
    <row r="309" spans="2:10" ht="30" customHeight="1" x14ac:dyDescent="0.25">
      <c r="B309" s="205" t="s">
        <v>179</v>
      </c>
      <c r="C309" s="206"/>
      <c r="D309" s="207"/>
      <c r="E309" s="130" t="s">
        <v>225</v>
      </c>
      <c r="F309" s="134">
        <f>F310</f>
        <v>3453789.81</v>
      </c>
      <c r="G309" s="134">
        <f t="shared" ref="G309:I309" si="103">G310</f>
        <v>3584000</v>
      </c>
      <c r="H309" s="134">
        <f t="shared" si="103"/>
        <v>4144974.37</v>
      </c>
      <c r="I309" s="134">
        <f t="shared" si="103"/>
        <v>4184563.77</v>
      </c>
      <c r="J309" s="125">
        <f>I309/H309*100</f>
        <v>100.95511808918616</v>
      </c>
    </row>
    <row r="310" spans="2:10" ht="14.25" customHeight="1" x14ac:dyDescent="0.25">
      <c r="B310" s="46">
        <v>3</v>
      </c>
      <c r="C310" s="47"/>
      <c r="D310" s="48"/>
      <c r="E310" s="131" t="s">
        <v>4</v>
      </c>
      <c r="F310" s="132">
        <f>F311+F321</f>
        <v>3453789.81</v>
      </c>
      <c r="G310" s="132">
        <f>G311+G321</f>
        <v>3584000</v>
      </c>
      <c r="H310" s="132">
        <f>H311+H321</f>
        <v>4144974.37</v>
      </c>
      <c r="I310" s="132">
        <f>I311+I321</f>
        <v>4184563.77</v>
      </c>
      <c r="J310" s="132">
        <f>I310/H310*100</f>
        <v>100.95511808918616</v>
      </c>
    </row>
    <row r="311" spans="2:10" x14ac:dyDescent="0.25">
      <c r="B311" s="46"/>
      <c r="C311" s="47">
        <v>31</v>
      </c>
      <c r="D311" s="48"/>
      <c r="E311" s="131" t="s">
        <v>5</v>
      </c>
      <c r="F311" s="132">
        <f t="shared" ref="F311" si="104">F312+F316+F318</f>
        <v>3366899.77</v>
      </c>
      <c r="G311" s="132">
        <v>3508000</v>
      </c>
      <c r="H311" s="132">
        <v>4079974.37</v>
      </c>
      <c r="I311" s="132">
        <f>I312+I316+I318</f>
        <v>4104612.59</v>
      </c>
      <c r="J311" s="132">
        <f>I311/H311*100</f>
        <v>100.60388173467865</v>
      </c>
    </row>
    <row r="312" spans="2:10" x14ac:dyDescent="0.25">
      <c r="B312" s="46"/>
      <c r="C312" s="47">
        <v>311</v>
      </c>
      <c r="D312" s="48"/>
      <c r="E312" s="131" t="s">
        <v>24</v>
      </c>
      <c r="F312" s="132">
        <f t="shared" ref="F312:H312" si="105">F313+F314+F315</f>
        <v>2831911.86</v>
      </c>
      <c r="G312" s="132">
        <f t="shared" si="105"/>
        <v>0</v>
      </c>
      <c r="H312" s="132">
        <f t="shared" si="105"/>
        <v>0</v>
      </c>
      <c r="I312" s="132">
        <f>I313+I314+I315</f>
        <v>3446418.0199999996</v>
      </c>
      <c r="J312" s="132"/>
    </row>
    <row r="313" spans="2:10" x14ac:dyDescent="0.25">
      <c r="B313" s="46"/>
      <c r="C313" s="47"/>
      <c r="D313" s="48">
        <v>3111</v>
      </c>
      <c r="E313" s="131" t="s">
        <v>25</v>
      </c>
      <c r="F313" s="132">
        <v>2664325.67</v>
      </c>
      <c r="G313" s="132">
        <v>0</v>
      </c>
      <c r="H313" s="132">
        <v>0</v>
      </c>
      <c r="I313" s="132">
        <v>3234469.01</v>
      </c>
      <c r="J313" s="132"/>
    </row>
    <row r="314" spans="2:10" x14ac:dyDescent="0.25">
      <c r="B314" s="46"/>
      <c r="C314" s="47"/>
      <c r="D314" s="48">
        <v>3113</v>
      </c>
      <c r="E314" s="131" t="s">
        <v>226</v>
      </c>
      <c r="F314" s="132">
        <v>109165.68</v>
      </c>
      <c r="G314" s="132">
        <v>0</v>
      </c>
      <c r="H314" s="132">
        <v>0</v>
      </c>
      <c r="I314" s="132">
        <v>122476.57</v>
      </c>
      <c r="J314" s="132"/>
    </row>
    <row r="315" spans="2:10" x14ac:dyDescent="0.25">
      <c r="B315" s="46"/>
      <c r="C315" s="47"/>
      <c r="D315" s="48">
        <v>3114</v>
      </c>
      <c r="E315" s="131" t="s">
        <v>227</v>
      </c>
      <c r="F315" s="132">
        <v>58420.51</v>
      </c>
      <c r="G315" s="132">
        <v>0</v>
      </c>
      <c r="H315" s="132">
        <v>0</v>
      </c>
      <c r="I315" s="132">
        <v>89472.44</v>
      </c>
      <c r="J315" s="132"/>
    </row>
    <row r="316" spans="2:10" x14ac:dyDescent="0.25">
      <c r="B316" s="46"/>
      <c r="C316" s="47">
        <v>312</v>
      </c>
      <c r="D316" s="48"/>
      <c r="E316" s="131" t="s">
        <v>85</v>
      </c>
      <c r="F316" s="132">
        <f t="shared" ref="F316:H316" si="106">F317</f>
        <v>111604.49</v>
      </c>
      <c r="G316" s="132">
        <f t="shared" si="106"/>
        <v>0</v>
      </c>
      <c r="H316" s="132">
        <f t="shared" si="106"/>
        <v>0</v>
      </c>
      <c r="I316" s="132">
        <f>I317</f>
        <v>124495.67999999999</v>
      </c>
      <c r="J316" s="132"/>
    </row>
    <row r="317" spans="2:10" x14ac:dyDescent="0.25">
      <c r="B317" s="46"/>
      <c r="C317" s="47"/>
      <c r="D317" s="48">
        <v>3121</v>
      </c>
      <c r="E317" s="131" t="s">
        <v>85</v>
      </c>
      <c r="F317" s="132">
        <v>111604.49</v>
      </c>
      <c r="G317" s="132">
        <v>0</v>
      </c>
      <c r="H317" s="132">
        <v>0</v>
      </c>
      <c r="I317" s="132">
        <v>124495.67999999999</v>
      </c>
      <c r="J317" s="132"/>
    </row>
    <row r="318" spans="2:10" x14ac:dyDescent="0.25">
      <c r="B318" s="46"/>
      <c r="C318" s="47">
        <v>313</v>
      </c>
      <c r="D318" s="48"/>
      <c r="E318" s="131" t="s">
        <v>86</v>
      </c>
      <c r="F318" s="132">
        <f>F319+F320</f>
        <v>423383.42</v>
      </c>
      <c r="G318" s="132">
        <f t="shared" ref="G318:H318" si="107">G319+G320</f>
        <v>0</v>
      </c>
      <c r="H318" s="132">
        <f t="shared" si="107"/>
        <v>0</v>
      </c>
      <c r="I318" s="132">
        <f>I319</f>
        <v>533698.89</v>
      </c>
      <c r="J318" s="132"/>
    </row>
    <row r="319" spans="2:10" ht="25.5" x14ac:dyDescent="0.25">
      <c r="B319" s="46"/>
      <c r="C319" s="47"/>
      <c r="D319" s="48">
        <v>3132</v>
      </c>
      <c r="E319" s="131" t="s">
        <v>203</v>
      </c>
      <c r="F319" s="132">
        <v>423383.42</v>
      </c>
      <c r="G319" s="132">
        <v>0</v>
      </c>
      <c r="H319" s="132">
        <v>0</v>
      </c>
      <c r="I319" s="132">
        <v>533698.89</v>
      </c>
      <c r="J319" s="132"/>
    </row>
    <row r="320" spans="2:10" x14ac:dyDescent="0.25">
      <c r="B320" s="46"/>
      <c r="C320" s="47"/>
      <c r="D320" s="48">
        <v>3133</v>
      </c>
      <c r="E320" s="131" t="s">
        <v>228</v>
      </c>
      <c r="F320" s="132">
        <v>0</v>
      </c>
      <c r="G320" s="132">
        <v>0</v>
      </c>
      <c r="H320" s="132">
        <v>0</v>
      </c>
      <c r="I320" s="132">
        <v>0</v>
      </c>
      <c r="J320" s="132"/>
    </row>
    <row r="321" spans="2:10" x14ac:dyDescent="0.25">
      <c r="B321" s="46"/>
      <c r="C321" s="47">
        <v>32</v>
      </c>
      <c r="D321" s="48"/>
      <c r="E321" s="131" t="s">
        <v>14</v>
      </c>
      <c r="F321" s="132">
        <f>F322+F324+F329+F333+F335</f>
        <v>86890.040000000008</v>
      </c>
      <c r="G321" s="132">
        <v>76000</v>
      </c>
      <c r="H321" s="132">
        <v>65000</v>
      </c>
      <c r="I321" s="132">
        <f>I322+I324+I329+I333+I335</f>
        <v>79951.179999999993</v>
      </c>
      <c r="J321" s="132">
        <f>I321/H321*100</f>
        <v>123.00181538461537</v>
      </c>
    </row>
    <row r="322" spans="2:10" x14ac:dyDescent="0.25">
      <c r="B322" s="46"/>
      <c r="C322" s="47">
        <v>321</v>
      </c>
      <c r="D322" s="48"/>
      <c r="E322" s="131" t="s">
        <v>213</v>
      </c>
      <c r="F322" s="132">
        <f t="shared" ref="F322:H322" si="108">F323</f>
        <v>161.91999999999999</v>
      </c>
      <c r="G322" s="132">
        <f t="shared" si="108"/>
        <v>0</v>
      </c>
      <c r="H322" s="132">
        <f t="shared" si="108"/>
        <v>0</v>
      </c>
      <c r="I322" s="132">
        <f>I323</f>
        <v>69.430000000000007</v>
      </c>
      <c r="J322" s="132"/>
    </row>
    <row r="323" spans="2:10" x14ac:dyDescent="0.25">
      <c r="B323" s="46"/>
      <c r="C323" s="47"/>
      <c r="D323" s="48">
        <v>3211</v>
      </c>
      <c r="E323" s="131" t="s">
        <v>27</v>
      </c>
      <c r="F323" s="132">
        <v>161.91999999999999</v>
      </c>
      <c r="G323" s="132">
        <v>0</v>
      </c>
      <c r="H323" s="132">
        <v>0</v>
      </c>
      <c r="I323" s="132">
        <v>69.430000000000007</v>
      </c>
      <c r="J323" s="132"/>
    </row>
    <row r="324" spans="2:10" x14ac:dyDescent="0.25">
      <c r="B324" s="46"/>
      <c r="C324" s="47">
        <v>322</v>
      </c>
      <c r="D324" s="48"/>
      <c r="E324" s="131" t="s">
        <v>14</v>
      </c>
      <c r="F324" s="132">
        <f>F325+F326+F327+F328</f>
        <v>1434.82</v>
      </c>
      <c r="G324" s="132">
        <f t="shared" ref="G324:H324" si="109">G325+G326+G327+G328</f>
        <v>0</v>
      </c>
      <c r="H324" s="132">
        <f t="shared" si="109"/>
        <v>0</v>
      </c>
      <c r="I324" s="132">
        <f>I325+I326+I328</f>
        <v>1543.6100000000001</v>
      </c>
      <c r="J324" s="132"/>
    </row>
    <row r="325" spans="2:10" x14ac:dyDescent="0.25">
      <c r="B325" s="46"/>
      <c r="C325" s="47"/>
      <c r="D325" s="48">
        <v>3221</v>
      </c>
      <c r="E325" s="131" t="s">
        <v>214</v>
      </c>
      <c r="F325" s="132">
        <v>209.76</v>
      </c>
      <c r="G325" s="132">
        <v>0</v>
      </c>
      <c r="H325" s="132">
        <v>0</v>
      </c>
      <c r="I325" s="132">
        <v>673.08</v>
      </c>
      <c r="J325" s="132"/>
    </row>
    <row r="326" spans="2:10" x14ac:dyDescent="0.25">
      <c r="B326" s="46"/>
      <c r="C326" s="47"/>
      <c r="D326" s="48">
        <v>3222</v>
      </c>
      <c r="E326" s="131" t="s">
        <v>112</v>
      </c>
      <c r="F326" s="132">
        <v>15.58</v>
      </c>
      <c r="G326" s="132">
        <v>0</v>
      </c>
      <c r="H326" s="132">
        <v>0</v>
      </c>
      <c r="I326" s="132">
        <v>340.36</v>
      </c>
      <c r="J326" s="132"/>
    </row>
    <row r="327" spans="2:10" ht="25.5" x14ac:dyDescent="0.25">
      <c r="B327" s="46"/>
      <c r="C327" s="47"/>
      <c r="D327" s="48">
        <v>3224</v>
      </c>
      <c r="E327" s="131" t="s">
        <v>215</v>
      </c>
      <c r="F327" s="132">
        <v>0</v>
      </c>
      <c r="G327" s="132">
        <v>0</v>
      </c>
      <c r="H327" s="132">
        <v>0</v>
      </c>
      <c r="I327" s="132">
        <v>0</v>
      </c>
      <c r="J327" s="132"/>
    </row>
    <row r="328" spans="2:10" x14ac:dyDescent="0.25">
      <c r="B328" s="46"/>
      <c r="C328" s="47"/>
      <c r="D328" s="48">
        <v>3225</v>
      </c>
      <c r="E328" s="131" t="s">
        <v>97</v>
      </c>
      <c r="F328" s="132">
        <v>1209.48</v>
      </c>
      <c r="G328" s="132">
        <v>0</v>
      </c>
      <c r="H328" s="132">
        <v>0</v>
      </c>
      <c r="I328" s="132">
        <v>530.16999999999996</v>
      </c>
      <c r="J328" s="132"/>
    </row>
    <row r="329" spans="2:10" x14ac:dyDescent="0.25">
      <c r="B329" s="46"/>
      <c r="C329" s="47">
        <v>323</v>
      </c>
      <c r="D329" s="48"/>
      <c r="E329" s="131" t="s">
        <v>99</v>
      </c>
      <c r="F329" s="132">
        <f t="shared" ref="F329:H329" si="110">F330+F331+F332</f>
        <v>80757.3</v>
      </c>
      <c r="G329" s="132">
        <f t="shared" si="110"/>
        <v>0</v>
      </c>
      <c r="H329" s="132">
        <f t="shared" si="110"/>
        <v>0</v>
      </c>
      <c r="I329" s="132">
        <f>I330+I331+I332</f>
        <v>71060.7</v>
      </c>
      <c r="J329" s="132"/>
    </row>
    <row r="330" spans="2:10" x14ac:dyDescent="0.25">
      <c r="B330" s="46"/>
      <c r="C330" s="47"/>
      <c r="D330" s="48">
        <v>3231</v>
      </c>
      <c r="E330" s="131" t="s">
        <v>100</v>
      </c>
      <c r="F330" s="132">
        <v>425</v>
      </c>
      <c r="G330" s="132">
        <v>0</v>
      </c>
      <c r="H330" s="132">
        <v>0</v>
      </c>
      <c r="I330" s="132">
        <v>0</v>
      </c>
      <c r="J330" s="132"/>
    </row>
    <row r="331" spans="2:10" x14ac:dyDescent="0.25">
      <c r="B331" s="46"/>
      <c r="C331" s="47"/>
      <c r="D331" s="48">
        <v>3237</v>
      </c>
      <c r="E331" s="131" t="s">
        <v>106</v>
      </c>
      <c r="F331" s="132">
        <v>78983.66</v>
      </c>
      <c r="G331" s="132">
        <v>0</v>
      </c>
      <c r="H331" s="132">
        <v>0</v>
      </c>
      <c r="I331" s="132">
        <v>69974.5</v>
      </c>
      <c r="J331" s="132"/>
    </row>
    <row r="332" spans="2:10" x14ac:dyDescent="0.25">
      <c r="B332" s="46"/>
      <c r="C332" s="47"/>
      <c r="D332" s="48">
        <v>3239</v>
      </c>
      <c r="E332" s="131" t="s">
        <v>108</v>
      </c>
      <c r="F332" s="132">
        <v>1348.64</v>
      </c>
      <c r="G332" s="132">
        <v>0</v>
      </c>
      <c r="H332" s="132">
        <v>0</v>
      </c>
      <c r="I332" s="132">
        <v>1086.2</v>
      </c>
      <c r="J332" s="132"/>
    </row>
    <row r="333" spans="2:10" ht="25.5" x14ac:dyDescent="0.25">
      <c r="B333" s="46"/>
      <c r="C333" s="47">
        <v>324</v>
      </c>
      <c r="D333" s="48"/>
      <c r="E333" s="131" t="s">
        <v>109</v>
      </c>
      <c r="F333" s="132">
        <f t="shared" ref="F333:H333" si="111">F334</f>
        <v>0</v>
      </c>
      <c r="G333" s="132">
        <f t="shared" si="111"/>
        <v>0</v>
      </c>
      <c r="H333" s="132">
        <f t="shared" si="111"/>
        <v>0</v>
      </c>
      <c r="I333" s="132">
        <f>I334</f>
        <v>-386.56</v>
      </c>
      <c r="J333" s="132"/>
    </row>
    <row r="334" spans="2:10" ht="25.5" x14ac:dyDescent="0.25">
      <c r="B334" s="46"/>
      <c r="C334" s="47"/>
      <c r="D334" s="48">
        <v>3241</v>
      </c>
      <c r="E334" s="131" t="s">
        <v>170</v>
      </c>
      <c r="F334" s="132">
        <v>0</v>
      </c>
      <c r="G334" s="132">
        <v>0</v>
      </c>
      <c r="H334" s="132">
        <v>0</v>
      </c>
      <c r="I334" s="132">
        <v>-386.56</v>
      </c>
      <c r="J334" s="132"/>
    </row>
    <row r="335" spans="2:10" x14ac:dyDescent="0.25">
      <c r="B335" s="46"/>
      <c r="C335" s="47">
        <v>329</v>
      </c>
      <c r="D335" s="48"/>
      <c r="E335" s="131" t="s">
        <v>171</v>
      </c>
      <c r="F335" s="132">
        <f>F336+F337</f>
        <v>4536</v>
      </c>
      <c r="G335" s="132">
        <f t="shared" ref="G335:H335" si="112">G336</f>
        <v>0</v>
      </c>
      <c r="H335" s="132">
        <f t="shared" si="112"/>
        <v>0</v>
      </c>
      <c r="I335" s="132">
        <f>I336+I337+I338</f>
        <v>7664</v>
      </c>
      <c r="J335" s="132"/>
    </row>
    <row r="336" spans="2:10" x14ac:dyDescent="0.25">
      <c r="B336" s="46"/>
      <c r="C336" s="47"/>
      <c r="D336" s="48">
        <v>3295</v>
      </c>
      <c r="E336" s="131" t="s">
        <v>114</v>
      </c>
      <c r="F336" s="132">
        <v>4536</v>
      </c>
      <c r="G336" s="132">
        <v>0</v>
      </c>
      <c r="H336" s="132">
        <v>0</v>
      </c>
      <c r="I336" s="132">
        <v>7566</v>
      </c>
      <c r="J336" s="132"/>
    </row>
    <row r="337" spans="2:10" x14ac:dyDescent="0.25">
      <c r="B337" s="46"/>
      <c r="C337" s="47"/>
      <c r="D337" s="48">
        <v>3296</v>
      </c>
      <c r="E337" s="131" t="s">
        <v>115</v>
      </c>
      <c r="F337" s="133">
        <v>0</v>
      </c>
      <c r="G337" s="133">
        <v>0</v>
      </c>
      <c r="H337" s="133">
        <v>0</v>
      </c>
      <c r="I337" s="132">
        <v>0</v>
      </c>
      <c r="J337" s="132"/>
    </row>
    <row r="338" spans="2:10" x14ac:dyDescent="0.25">
      <c r="B338" s="147"/>
      <c r="C338" s="148"/>
      <c r="D338" s="149">
        <v>3299</v>
      </c>
      <c r="E338" s="131" t="s">
        <v>116</v>
      </c>
      <c r="F338" s="133">
        <v>0</v>
      </c>
      <c r="G338" s="133">
        <v>0</v>
      </c>
      <c r="H338" s="133">
        <v>0</v>
      </c>
      <c r="I338" s="133">
        <v>98</v>
      </c>
      <c r="J338" s="132"/>
    </row>
    <row r="339" spans="2:10" ht="30" customHeight="1" x14ac:dyDescent="0.25">
      <c r="B339" s="205" t="s">
        <v>242</v>
      </c>
      <c r="C339" s="206"/>
      <c r="D339" s="207"/>
      <c r="E339" s="130" t="s">
        <v>243</v>
      </c>
      <c r="F339" s="134">
        <f t="shared" ref="F339:I340" si="113">F340</f>
        <v>0</v>
      </c>
      <c r="G339" s="134">
        <f t="shared" si="113"/>
        <v>0</v>
      </c>
      <c r="H339" s="134">
        <f t="shared" si="113"/>
        <v>0</v>
      </c>
      <c r="I339" s="134">
        <f t="shared" si="113"/>
        <v>5974.37</v>
      </c>
      <c r="J339" s="125">
        <v>0</v>
      </c>
    </row>
    <row r="340" spans="2:10" x14ac:dyDescent="0.25">
      <c r="B340" s="46">
        <v>3</v>
      </c>
      <c r="C340" s="47"/>
      <c r="D340" s="48"/>
      <c r="E340" s="131" t="s">
        <v>4</v>
      </c>
      <c r="F340" s="132">
        <f t="shared" si="113"/>
        <v>0</v>
      </c>
      <c r="G340" s="132">
        <f t="shared" si="113"/>
        <v>0</v>
      </c>
      <c r="H340" s="132">
        <f t="shared" si="113"/>
        <v>0</v>
      </c>
      <c r="I340" s="132">
        <f>I341</f>
        <v>5974.37</v>
      </c>
      <c r="J340" s="132">
        <v>0</v>
      </c>
    </row>
    <row r="341" spans="2:10" x14ac:dyDescent="0.25">
      <c r="B341" s="46"/>
      <c r="C341" s="47">
        <v>31</v>
      </c>
      <c r="D341" s="48"/>
      <c r="E341" s="131" t="s">
        <v>5</v>
      </c>
      <c r="F341" s="132">
        <f t="shared" ref="F341:H341" si="114">F342+F344</f>
        <v>0</v>
      </c>
      <c r="G341" s="132">
        <f t="shared" si="114"/>
        <v>0</v>
      </c>
      <c r="H341" s="132">
        <f t="shared" si="114"/>
        <v>0</v>
      </c>
      <c r="I341" s="132">
        <f>I342+I344</f>
        <v>5974.37</v>
      </c>
      <c r="J341" s="132">
        <v>0</v>
      </c>
    </row>
    <row r="342" spans="2:10" x14ac:dyDescent="0.25">
      <c r="B342" s="46"/>
      <c r="C342" s="47">
        <v>311</v>
      </c>
      <c r="D342" s="48"/>
      <c r="E342" s="131" t="s">
        <v>24</v>
      </c>
      <c r="F342" s="132">
        <f t="shared" ref="F342:H342" si="115">F343</f>
        <v>0</v>
      </c>
      <c r="G342" s="132">
        <f t="shared" si="115"/>
        <v>0</v>
      </c>
      <c r="H342" s="132">
        <f t="shared" si="115"/>
        <v>0</v>
      </c>
      <c r="I342" s="132">
        <f>I343</f>
        <v>5128.21</v>
      </c>
      <c r="J342" s="132"/>
    </row>
    <row r="343" spans="2:10" x14ac:dyDescent="0.25">
      <c r="B343" s="46"/>
      <c r="C343" s="47"/>
      <c r="D343" s="48">
        <v>3111</v>
      </c>
      <c r="E343" s="131" t="s">
        <v>25</v>
      </c>
      <c r="F343" s="132">
        <v>0</v>
      </c>
      <c r="G343" s="132">
        <v>0</v>
      </c>
      <c r="H343" s="132">
        <v>0</v>
      </c>
      <c r="I343" s="132">
        <v>5128.21</v>
      </c>
      <c r="J343" s="132"/>
    </row>
    <row r="344" spans="2:10" x14ac:dyDescent="0.25">
      <c r="B344" s="46"/>
      <c r="C344" s="47">
        <v>313</v>
      </c>
      <c r="D344" s="48"/>
      <c r="E344" s="131" t="s">
        <v>86</v>
      </c>
      <c r="F344" s="133">
        <f t="shared" ref="F344:H344" si="116">F345</f>
        <v>0</v>
      </c>
      <c r="G344" s="133">
        <f t="shared" si="116"/>
        <v>0</v>
      </c>
      <c r="H344" s="133">
        <f t="shared" si="116"/>
        <v>0</v>
      </c>
      <c r="I344" s="133">
        <f>I345</f>
        <v>846.16</v>
      </c>
      <c r="J344" s="132"/>
    </row>
    <row r="345" spans="2:10" ht="15" customHeight="1" x14ac:dyDescent="0.25">
      <c r="B345" s="46"/>
      <c r="C345" s="47"/>
      <c r="D345" s="48">
        <v>3132</v>
      </c>
      <c r="E345" s="131" t="s">
        <v>203</v>
      </c>
      <c r="F345" s="133">
        <v>0</v>
      </c>
      <c r="G345" s="133">
        <v>0</v>
      </c>
      <c r="H345" s="133">
        <v>0</v>
      </c>
      <c r="I345" s="133">
        <v>846.16</v>
      </c>
      <c r="J345" s="132"/>
    </row>
    <row r="346" spans="2:10" ht="30" customHeight="1" x14ac:dyDescent="0.25">
      <c r="B346" s="205" t="s">
        <v>175</v>
      </c>
      <c r="C346" s="206"/>
      <c r="D346" s="207"/>
      <c r="E346" s="130" t="s">
        <v>180</v>
      </c>
      <c r="F346" s="134">
        <f>F347</f>
        <v>2923</v>
      </c>
      <c r="G346" s="145">
        <v>0</v>
      </c>
      <c r="H346" s="145">
        <f>H347</f>
        <v>0</v>
      </c>
      <c r="I346" s="125">
        <f>I347</f>
        <v>4529</v>
      </c>
      <c r="J346" s="125">
        <v>0</v>
      </c>
    </row>
    <row r="347" spans="2:10" x14ac:dyDescent="0.25">
      <c r="B347" s="46">
        <v>3</v>
      </c>
      <c r="C347" s="47"/>
      <c r="D347" s="48"/>
      <c r="E347" s="131" t="s">
        <v>4</v>
      </c>
      <c r="F347" s="132">
        <f t="shared" ref="F347:H347" si="117">F348</f>
        <v>2923</v>
      </c>
      <c r="G347" s="132">
        <f t="shared" si="117"/>
        <v>0</v>
      </c>
      <c r="H347" s="132">
        <f t="shared" si="117"/>
        <v>0</v>
      </c>
      <c r="I347" s="132">
        <f>I348+I353</f>
        <v>4529</v>
      </c>
      <c r="J347" s="132">
        <v>0</v>
      </c>
    </row>
    <row r="348" spans="2:10" x14ac:dyDescent="0.25">
      <c r="B348" s="46"/>
      <c r="C348" s="47">
        <v>32</v>
      </c>
      <c r="D348" s="48"/>
      <c r="E348" s="131" t="s">
        <v>14</v>
      </c>
      <c r="F348" s="132">
        <f t="shared" ref="F348:G348" si="118">F349+F351</f>
        <v>2923</v>
      </c>
      <c r="G348" s="132">
        <f t="shared" si="118"/>
        <v>0</v>
      </c>
      <c r="H348" s="132">
        <v>0</v>
      </c>
      <c r="I348" s="132">
        <f>I349+I351</f>
        <v>3849</v>
      </c>
      <c r="J348" s="132">
        <v>0</v>
      </c>
    </row>
    <row r="349" spans="2:10" x14ac:dyDescent="0.25">
      <c r="B349" s="46"/>
      <c r="C349" s="47">
        <v>322</v>
      </c>
      <c r="D349" s="48"/>
      <c r="E349" s="131" t="s">
        <v>229</v>
      </c>
      <c r="F349" s="132">
        <f t="shared" ref="F349:G349" si="119">F350</f>
        <v>760</v>
      </c>
      <c r="G349" s="132">
        <f t="shared" si="119"/>
        <v>0</v>
      </c>
      <c r="H349" s="132">
        <v>0</v>
      </c>
      <c r="I349" s="132">
        <f>I350</f>
        <v>2526</v>
      </c>
      <c r="J349" s="132"/>
    </row>
    <row r="350" spans="2:10" x14ac:dyDescent="0.25">
      <c r="B350" s="46"/>
      <c r="C350" s="47"/>
      <c r="D350" s="48">
        <v>3222</v>
      </c>
      <c r="E350" s="131" t="s">
        <v>94</v>
      </c>
      <c r="F350" s="132">
        <v>760</v>
      </c>
      <c r="G350" s="132">
        <v>0</v>
      </c>
      <c r="H350" s="132">
        <v>0</v>
      </c>
      <c r="I350" s="132">
        <v>2526</v>
      </c>
      <c r="J350" s="132"/>
    </row>
    <row r="351" spans="2:10" ht="25.5" x14ac:dyDescent="0.25">
      <c r="B351" s="46"/>
      <c r="C351" s="47">
        <v>324</v>
      </c>
      <c r="D351" s="48"/>
      <c r="E351" s="131" t="s">
        <v>109</v>
      </c>
      <c r="F351" s="132">
        <f t="shared" ref="F351:G351" si="120">F352</f>
        <v>2163</v>
      </c>
      <c r="G351" s="132">
        <f t="shared" si="120"/>
        <v>0</v>
      </c>
      <c r="H351" s="132">
        <v>0</v>
      </c>
      <c r="I351" s="132">
        <f>I352</f>
        <v>1323</v>
      </c>
      <c r="J351" s="132"/>
    </row>
    <row r="352" spans="2:10" ht="25.5" x14ac:dyDescent="0.25">
      <c r="B352" s="46"/>
      <c r="C352" s="47"/>
      <c r="D352" s="48">
        <v>3241</v>
      </c>
      <c r="E352" s="131" t="s">
        <v>170</v>
      </c>
      <c r="F352" s="132">
        <v>2163</v>
      </c>
      <c r="G352" s="132">
        <v>0</v>
      </c>
      <c r="H352" s="132">
        <v>0</v>
      </c>
      <c r="I352" s="132">
        <v>1323</v>
      </c>
      <c r="J352" s="132"/>
    </row>
    <row r="353" spans="2:10" ht="25.5" x14ac:dyDescent="0.25">
      <c r="B353" s="147"/>
      <c r="C353" s="148">
        <v>38</v>
      </c>
      <c r="D353" s="149"/>
      <c r="E353" s="139" t="s">
        <v>252</v>
      </c>
      <c r="F353" s="132">
        <f>F354</f>
        <v>0</v>
      </c>
      <c r="G353" s="132">
        <f t="shared" ref="G353:H354" si="121">G354</f>
        <v>0</v>
      </c>
      <c r="H353" s="132">
        <f t="shared" si="121"/>
        <v>0</v>
      </c>
      <c r="I353" s="132">
        <f>I354</f>
        <v>680</v>
      </c>
      <c r="J353" s="132"/>
    </row>
    <row r="354" spans="2:10" x14ac:dyDescent="0.25">
      <c r="B354" s="147"/>
      <c r="C354" s="156">
        <v>381</v>
      </c>
      <c r="D354" s="149"/>
      <c r="E354" s="159" t="s">
        <v>72</v>
      </c>
      <c r="F354" s="132">
        <f>F355</f>
        <v>0</v>
      </c>
      <c r="G354" s="132">
        <f t="shared" si="121"/>
        <v>0</v>
      </c>
      <c r="H354" s="132">
        <f t="shared" si="121"/>
        <v>0</v>
      </c>
      <c r="I354" s="132">
        <f>I355</f>
        <v>680</v>
      </c>
      <c r="J354" s="132"/>
    </row>
    <row r="355" spans="2:10" x14ac:dyDescent="0.25">
      <c r="B355" s="147"/>
      <c r="C355" s="148"/>
      <c r="D355" s="149">
        <v>3811</v>
      </c>
      <c r="E355" s="159" t="s">
        <v>245</v>
      </c>
      <c r="F355" s="132">
        <v>0</v>
      </c>
      <c r="G355" s="132">
        <v>0</v>
      </c>
      <c r="H355" s="132">
        <v>0</v>
      </c>
      <c r="I355" s="132">
        <v>680</v>
      </c>
      <c r="J355" s="132"/>
    </row>
    <row r="356" spans="2:10" ht="30" customHeight="1" x14ac:dyDescent="0.25">
      <c r="B356" s="219" t="s">
        <v>230</v>
      </c>
      <c r="C356" s="220"/>
      <c r="D356" s="221"/>
      <c r="E356" s="126" t="s">
        <v>231</v>
      </c>
      <c r="F356" s="127">
        <f>F357+F363+F372+F380</f>
        <v>32949.43</v>
      </c>
      <c r="G356" s="127">
        <f>G357+G363+G372+G380</f>
        <v>0</v>
      </c>
      <c r="H356" s="127">
        <f>H357+H363+H372+H380</f>
        <v>62000</v>
      </c>
      <c r="I356" s="127">
        <f>I357+I363+I372+I380</f>
        <v>24675.35</v>
      </c>
      <c r="J356" s="127">
        <f>I356/H356*100</f>
        <v>39.798951612903224</v>
      </c>
    </row>
    <row r="357" spans="2:10" ht="30" customHeight="1" x14ac:dyDescent="0.25">
      <c r="B357" s="205" t="s">
        <v>168</v>
      </c>
      <c r="C357" s="206"/>
      <c r="D357" s="207"/>
      <c r="E357" s="130" t="s">
        <v>169</v>
      </c>
      <c r="F357" s="145">
        <f t="shared" ref="F357:H358" si="122">F358</f>
        <v>17973.84</v>
      </c>
      <c r="G357" s="145">
        <f t="shared" si="122"/>
        <v>0</v>
      </c>
      <c r="H357" s="145">
        <f t="shared" si="122"/>
        <v>54000</v>
      </c>
      <c r="I357" s="145">
        <f>I358</f>
        <v>16675.349999999999</v>
      </c>
      <c r="J357" s="145">
        <f>I357/H357*100</f>
        <v>30.880277777777778</v>
      </c>
    </row>
    <row r="358" spans="2:10" x14ac:dyDescent="0.25">
      <c r="B358" s="208">
        <v>4</v>
      </c>
      <c r="C358" s="209"/>
      <c r="D358" s="210"/>
      <c r="E358" s="131" t="s">
        <v>6</v>
      </c>
      <c r="F358" s="132">
        <f t="shared" si="122"/>
        <v>17973.84</v>
      </c>
      <c r="G358" s="132">
        <f t="shared" si="122"/>
        <v>0</v>
      </c>
      <c r="H358" s="132">
        <f t="shared" si="122"/>
        <v>54000</v>
      </c>
      <c r="I358" s="132">
        <f>I359</f>
        <v>16675.349999999999</v>
      </c>
      <c r="J358" s="132">
        <f>I358/H358*100</f>
        <v>30.880277777777778</v>
      </c>
    </row>
    <row r="359" spans="2:10" ht="25.5" x14ac:dyDescent="0.25">
      <c r="B359" s="46"/>
      <c r="C359" s="47">
        <v>42</v>
      </c>
      <c r="D359" s="48"/>
      <c r="E359" s="131" t="s">
        <v>232</v>
      </c>
      <c r="F359" s="132">
        <f>F360</f>
        <v>17973.84</v>
      </c>
      <c r="G359" s="132">
        <v>0</v>
      </c>
      <c r="H359" s="132">
        <v>54000</v>
      </c>
      <c r="I359" s="132">
        <f>I360</f>
        <v>16675.349999999999</v>
      </c>
      <c r="J359" s="132">
        <f>I359/H359*100</f>
        <v>30.880277777777778</v>
      </c>
    </row>
    <row r="360" spans="2:10" x14ac:dyDescent="0.25">
      <c r="B360" s="46"/>
      <c r="C360" s="47">
        <v>422</v>
      </c>
      <c r="D360" s="48"/>
      <c r="E360" s="131" t="s">
        <v>124</v>
      </c>
      <c r="F360" s="132">
        <f t="shared" ref="F360:H360" si="123">F361+F362</f>
        <v>17973.84</v>
      </c>
      <c r="G360" s="132">
        <f t="shared" si="123"/>
        <v>0</v>
      </c>
      <c r="H360" s="132">
        <f t="shared" si="123"/>
        <v>0</v>
      </c>
      <c r="I360" s="132">
        <f>I361+I362</f>
        <v>16675.349999999999</v>
      </c>
      <c r="J360" s="132"/>
    </row>
    <row r="361" spans="2:10" x14ac:dyDescent="0.25">
      <c r="B361" s="46"/>
      <c r="C361" s="47"/>
      <c r="D361" s="48">
        <v>4221</v>
      </c>
      <c r="E361" s="131" t="s">
        <v>125</v>
      </c>
      <c r="F361" s="132">
        <v>1500</v>
      </c>
      <c r="G361" s="132">
        <v>0</v>
      </c>
      <c r="H361" s="132">
        <v>0</v>
      </c>
      <c r="I361" s="132">
        <v>3445.26</v>
      </c>
      <c r="J361" s="132"/>
    </row>
    <row r="362" spans="2:10" x14ac:dyDescent="0.25">
      <c r="B362" s="46"/>
      <c r="C362" s="47"/>
      <c r="D362" s="48">
        <v>4226</v>
      </c>
      <c r="E362" s="131" t="s">
        <v>233</v>
      </c>
      <c r="F362" s="132">
        <v>16473.84</v>
      </c>
      <c r="G362" s="132">
        <v>0</v>
      </c>
      <c r="H362" s="132">
        <v>0</v>
      </c>
      <c r="I362" s="132">
        <v>13230.09</v>
      </c>
      <c r="J362" s="132"/>
    </row>
    <row r="363" spans="2:10" ht="30" customHeight="1" x14ac:dyDescent="0.25">
      <c r="B363" s="205" t="s">
        <v>168</v>
      </c>
      <c r="C363" s="206"/>
      <c r="D363" s="207"/>
      <c r="E363" s="146" t="s">
        <v>235</v>
      </c>
      <c r="F363" s="145">
        <f t="shared" ref="F363:I364" si="124">F364</f>
        <v>3343.04</v>
      </c>
      <c r="G363" s="145">
        <f t="shared" si="124"/>
        <v>0</v>
      </c>
      <c r="H363" s="145">
        <f t="shared" si="124"/>
        <v>8000</v>
      </c>
      <c r="I363" s="145">
        <f t="shared" si="124"/>
        <v>8000</v>
      </c>
      <c r="J363" s="145">
        <f>I363/H363*100</f>
        <v>100</v>
      </c>
    </row>
    <row r="364" spans="2:10" x14ac:dyDescent="0.25">
      <c r="B364" s="208">
        <v>4</v>
      </c>
      <c r="C364" s="209"/>
      <c r="D364" s="210"/>
      <c r="E364" s="131" t="s">
        <v>6</v>
      </c>
      <c r="F364" s="132">
        <f t="shared" si="124"/>
        <v>3343.04</v>
      </c>
      <c r="G364" s="132">
        <f t="shared" si="124"/>
        <v>0</v>
      </c>
      <c r="H364" s="132">
        <f t="shared" si="124"/>
        <v>8000</v>
      </c>
      <c r="I364" s="132">
        <f>I365</f>
        <v>8000</v>
      </c>
      <c r="J364" s="132">
        <f>I364/H364*100</f>
        <v>100</v>
      </c>
    </row>
    <row r="365" spans="2:10" ht="25.5" x14ac:dyDescent="0.25">
      <c r="B365" s="46"/>
      <c r="C365" s="47">
        <v>42</v>
      </c>
      <c r="D365" s="48"/>
      <c r="E365" s="131" t="s">
        <v>232</v>
      </c>
      <c r="F365" s="132">
        <f>F366+F370</f>
        <v>3343.04</v>
      </c>
      <c r="G365" s="132">
        <f t="shared" ref="G365" si="125">G366+G370</f>
        <v>0</v>
      </c>
      <c r="H365" s="132">
        <v>8000</v>
      </c>
      <c r="I365" s="132">
        <f>I366</f>
        <v>8000</v>
      </c>
      <c r="J365" s="132">
        <f>I365/H365*100</f>
        <v>100</v>
      </c>
    </row>
    <row r="366" spans="2:10" x14ac:dyDescent="0.25">
      <c r="B366" s="46"/>
      <c r="C366" s="47">
        <v>422</v>
      </c>
      <c r="D366" s="48"/>
      <c r="E366" s="131" t="s">
        <v>124</v>
      </c>
      <c r="F366" s="132">
        <f>F368+F369+F367</f>
        <v>3343.04</v>
      </c>
      <c r="G366" s="132">
        <f t="shared" ref="G366:H366" si="126">G368+G369</f>
        <v>0</v>
      </c>
      <c r="H366" s="132">
        <f t="shared" si="126"/>
        <v>0</v>
      </c>
      <c r="I366" s="132">
        <f>I368+I369</f>
        <v>8000</v>
      </c>
      <c r="J366" s="132"/>
    </row>
    <row r="367" spans="2:10" x14ac:dyDescent="0.25">
      <c r="B367" s="46"/>
      <c r="C367" s="47"/>
      <c r="D367" s="48">
        <v>4221</v>
      </c>
      <c r="E367" s="131" t="s">
        <v>125</v>
      </c>
      <c r="F367" s="132">
        <v>0</v>
      </c>
      <c r="G367" s="132">
        <v>0</v>
      </c>
      <c r="H367" s="132">
        <v>0</v>
      </c>
      <c r="I367" s="132">
        <v>0</v>
      </c>
      <c r="J367" s="132"/>
    </row>
    <row r="368" spans="2:10" x14ac:dyDescent="0.25">
      <c r="B368" s="46"/>
      <c r="C368" s="47"/>
      <c r="D368" s="48">
        <v>4223</v>
      </c>
      <c r="E368" s="131" t="s">
        <v>236</v>
      </c>
      <c r="F368" s="132">
        <v>116.84</v>
      </c>
      <c r="G368" s="132">
        <v>0</v>
      </c>
      <c r="H368" s="132">
        <v>0</v>
      </c>
      <c r="I368" s="132">
        <v>0</v>
      </c>
      <c r="J368" s="132"/>
    </row>
    <row r="369" spans="2:10" x14ac:dyDescent="0.25">
      <c r="B369" s="46"/>
      <c r="C369" s="47"/>
      <c r="D369" s="48">
        <v>4226</v>
      </c>
      <c r="E369" s="131" t="s">
        <v>233</v>
      </c>
      <c r="F369" s="132">
        <v>3226.2</v>
      </c>
      <c r="G369" s="132">
        <v>0</v>
      </c>
      <c r="H369" s="132">
        <v>0</v>
      </c>
      <c r="I369" s="132">
        <v>8000</v>
      </c>
      <c r="J369" s="132"/>
    </row>
    <row r="370" spans="2:10" x14ac:dyDescent="0.25">
      <c r="B370" s="46"/>
      <c r="C370" s="47">
        <v>424</v>
      </c>
      <c r="D370" s="48"/>
      <c r="E370" s="131" t="s">
        <v>234</v>
      </c>
      <c r="F370" s="132">
        <f t="shared" ref="F370:H370" si="127">F371</f>
        <v>0</v>
      </c>
      <c r="G370" s="132">
        <f t="shared" si="127"/>
        <v>0</v>
      </c>
      <c r="H370" s="132">
        <f t="shared" si="127"/>
        <v>0</v>
      </c>
      <c r="I370" s="132">
        <f>I371</f>
        <v>0</v>
      </c>
      <c r="J370" s="132"/>
    </row>
    <row r="371" spans="2:10" x14ac:dyDescent="0.25">
      <c r="B371" s="46"/>
      <c r="C371" s="47"/>
      <c r="D371" s="48">
        <v>4241</v>
      </c>
      <c r="E371" s="131" t="s">
        <v>129</v>
      </c>
      <c r="F371" s="132">
        <v>0</v>
      </c>
      <c r="G371" s="132">
        <v>0</v>
      </c>
      <c r="H371" s="132">
        <v>0</v>
      </c>
      <c r="I371" s="132">
        <v>0</v>
      </c>
      <c r="J371" s="132"/>
    </row>
    <row r="372" spans="2:10" ht="30" customHeight="1" x14ac:dyDescent="0.25">
      <c r="B372" s="205" t="s">
        <v>179</v>
      </c>
      <c r="C372" s="206"/>
      <c r="D372" s="207"/>
      <c r="E372" s="130" t="s">
        <v>225</v>
      </c>
      <c r="F372" s="125">
        <f t="shared" ref="F372:H372" si="128">F373</f>
        <v>11095</v>
      </c>
      <c r="G372" s="125">
        <f t="shared" si="128"/>
        <v>0</v>
      </c>
      <c r="H372" s="125">
        <f t="shared" si="128"/>
        <v>0</v>
      </c>
      <c r="I372" s="125">
        <f>I373</f>
        <v>0</v>
      </c>
      <c r="J372" s="125">
        <v>0</v>
      </c>
    </row>
    <row r="373" spans="2:10" x14ac:dyDescent="0.25">
      <c r="B373" s="208">
        <v>4</v>
      </c>
      <c r="C373" s="209"/>
      <c r="D373" s="210"/>
      <c r="E373" s="131" t="s">
        <v>6</v>
      </c>
      <c r="F373" s="132">
        <f>F374+F378</f>
        <v>11095</v>
      </c>
      <c r="G373" s="132">
        <f>G374+G378</f>
        <v>0</v>
      </c>
      <c r="H373" s="132">
        <f>H374+H378</f>
        <v>0</v>
      </c>
      <c r="I373" s="132">
        <f>I374+I378</f>
        <v>0</v>
      </c>
      <c r="J373" s="132"/>
    </row>
    <row r="374" spans="2:10" ht="25.5" x14ac:dyDescent="0.25">
      <c r="B374" s="46"/>
      <c r="C374" s="47">
        <v>42</v>
      </c>
      <c r="D374" s="48"/>
      <c r="E374" s="131" t="s">
        <v>232</v>
      </c>
      <c r="F374" s="132">
        <f t="shared" ref="F374:G374" si="129">F375</f>
        <v>10655</v>
      </c>
      <c r="G374" s="132">
        <f t="shared" si="129"/>
        <v>0</v>
      </c>
      <c r="H374" s="132">
        <v>0</v>
      </c>
      <c r="I374" s="132">
        <f>I375</f>
        <v>0</v>
      </c>
      <c r="J374" s="132">
        <v>0</v>
      </c>
    </row>
    <row r="375" spans="2:10" x14ac:dyDescent="0.25">
      <c r="B375" s="46"/>
      <c r="C375" s="47">
        <v>422</v>
      </c>
      <c r="D375" s="48"/>
      <c r="E375" s="131" t="s">
        <v>124</v>
      </c>
      <c r="F375" s="132">
        <f>F376+F377</f>
        <v>10655</v>
      </c>
      <c r="G375" s="132">
        <f>G376+G377</f>
        <v>0</v>
      </c>
      <c r="H375" s="132">
        <f>H376+H377</f>
        <v>0</v>
      </c>
      <c r="I375" s="132">
        <f>I376+I377</f>
        <v>0</v>
      </c>
      <c r="J375" s="132"/>
    </row>
    <row r="376" spans="2:10" x14ac:dyDescent="0.25">
      <c r="B376" s="46"/>
      <c r="C376" s="47"/>
      <c r="D376" s="48">
        <v>4223</v>
      </c>
      <c r="E376" s="131" t="s">
        <v>236</v>
      </c>
      <c r="F376" s="132">
        <v>550</v>
      </c>
      <c r="G376" s="132">
        <v>0</v>
      </c>
      <c r="H376" s="132">
        <v>0</v>
      </c>
      <c r="I376" s="132">
        <v>0</v>
      </c>
      <c r="J376" s="132"/>
    </row>
    <row r="377" spans="2:10" x14ac:dyDescent="0.25">
      <c r="B377" s="46"/>
      <c r="C377" s="47"/>
      <c r="D377" s="48">
        <v>4226</v>
      </c>
      <c r="E377" s="131" t="s">
        <v>233</v>
      </c>
      <c r="F377" s="132">
        <v>10105</v>
      </c>
      <c r="G377" s="132">
        <v>0</v>
      </c>
      <c r="H377" s="132">
        <v>0</v>
      </c>
      <c r="I377" s="132">
        <v>0</v>
      </c>
      <c r="J377" s="132"/>
    </row>
    <row r="378" spans="2:10" x14ac:dyDescent="0.25">
      <c r="B378" s="46"/>
      <c r="C378" s="47">
        <v>424</v>
      </c>
      <c r="D378" s="48"/>
      <c r="E378" s="131" t="s">
        <v>234</v>
      </c>
      <c r="F378" s="132">
        <f t="shared" ref="F378:H378" si="130">F379</f>
        <v>440</v>
      </c>
      <c r="G378" s="132">
        <f t="shared" si="130"/>
        <v>0</v>
      </c>
      <c r="H378" s="132">
        <f t="shared" si="130"/>
        <v>0</v>
      </c>
      <c r="I378" s="132">
        <f>I379</f>
        <v>0</v>
      </c>
      <c r="J378" s="132"/>
    </row>
    <row r="379" spans="2:10" x14ac:dyDescent="0.25">
      <c r="B379" s="46"/>
      <c r="C379" s="47"/>
      <c r="D379" s="48">
        <v>4241</v>
      </c>
      <c r="E379" s="131" t="s">
        <v>129</v>
      </c>
      <c r="F379" s="132">
        <v>440</v>
      </c>
      <c r="G379" s="132">
        <v>0</v>
      </c>
      <c r="H379" s="132">
        <v>0</v>
      </c>
      <c r="I379" s="132">
        <v>0</v>
      </c>
      <c r="J379" s="132"/>
    </row>
    <row r="380" spans="2:10" ht="30" customHeight="1" x14ac:dyDescent="0.25">
      <c r="B380" s="205" t="s">
        <v>237</v>
      </c>
      <c r="C380" s="206"/>
      <c r="D380" s="207"/>
      <c r="E380" s="130" t="s">
        <v>238</v>
      </c>
      <c r="F380" s="125">
        <f t="shared" ref="F380:H383" si="131">F381</f>
        <v>537.54999999999995</v>
      </c>
      <c r="G380" s="125">
        <f t="shared" si="131"/>
        <v>0</v>
      </c>
      <c r="H380" s="125">
        <f t="shared" si="131"/>
        <v>0</v>
      </c>
      <c r="I380" s="125">
        <f>I381</f>
        <v>0</v>
      </c>
      <c r="J380" s="125">
        <v>0</v>
      </c>
    </row>
    <row r="381" spans="2:10" x14ac:dyDescent="0.25">
      <c r="B381" s="208">
        <v>4</v>
      </c>
      <c r="C381" s="209"/>
      <c r="D381" s="210"/>
      <c r="E381" s="131" t="s">
        <v>6</v>
      </c>
      <c r="F381" s="132">
        <f t="shared" si="131"/>
        <v>537.54999999999995</v>
      </c>
      <c r="G381" s="132">
        <f t="shared" si="131"/>
        <v>0</v>
      </c>
      <c r="H381" s="132">
        <f t="shared" si="131"/>
        <v>0</v>
      </c>
      <c r="I381" s="132">
        <f>I382</f>
        <v>0</v>
      </c>
      <c r="J381" s="132"/>
    </row>
    <row r="382" spans="2:10" ht="25.5" x14ac:dyDescent="0.25">
      <c r="B382" s="46"/>
      <c r="C382" s="47">
        <v>42</v>
      </c>
      <c r="D382" s="48"/>
      <c r="E382" s="131" t="s">
        <v>232</v>
      </c>
      <c r="F382" s="132">
        <f t="shared" si="131"/>
        <v>537.54999999999995</v>
      </c>
      <c r="G382" s="132">
        <v>0</v>
      </c>
      <c r="H382" s="132">
        <v>0</v>
      </c>
      <c r="I382" s="132">
        <f>I383</f>
        <v>0</v>
      </c>
      <c r="J382" s="132">
        <v>0</v>
      </c>
    </row>
    <row r="383" spans="2:10" x14ac:dyDescent="0.25">
      <c r="B383" s="46"/>
      <c r="C383" s="47">
        <v>422</v>
      </c>
      <c r="D383" s="48"/>
      <c r="E383" s="131" t="s">
        <v>124</v>
      </c>
      <c r="F383" s="132">
        <f t="shared" si="131"/>
        <v>537.54999999999995</v>
      </c>
      <c r="G383" s="132">
        <f t="shared" si="131"/>
        <v>0</v>
      </c>
      <c r="H383" s="132">
        <f t="shared" si="131"/>
        <v>0</v>
      </c>
      <c r="I383" s="132">
        <f>I384</f>
        <v>0</v>
      </c>
      <c r="J383" s="132"/>
    </row>
    <row r="384" spans="2:10" x14ac:dyDescent="0.25">
      <c r="B384" s="46"/>
      <c r="C384" s="47"/>
      <c r="D384" s="48">
        <v>4223</v>
      </c>
      <c r="E384" s="131" t="s">
        <v>236</v>
      </c>
      <c r="F384" s="132">
        <v>537.54999999999995</v>
      </c>
      <c r="G384" s="132">
        <v>0</v>
      </c>
      <c r="H384" s="132">
        <v>0</v>
      </c>
      <c r="I384" s="132">
        <v>0</v>
      </c>
      <c r="J384" s="132"/>
    </row>
  </sheetData>
  <mergeCells count="66">
    <mergeCell ref="B161:D161"/>
    <mergeCell ref="B381:D381"/>
    <mergeCell ref="B139:D139"/>
    <mergeCell ref="B140:D140"/>
    <mergeCell ref="B339:D339"/>
    <mergeCell ref="B363:D363"/>
    <mergeCell ref="B364:D364"/>
    <mergeCell ref="B372:D372"/>
    <mergeCell ref="B373:D373"/>
    <mergeCell ref="B380:D380"/>
    <mergeCell ref="B309:D309"/>
    <mergeCell ref="B346:D346"/>
    <mergeCell ref="B356:D356"/>
    <mergeCell ref="B357:D357"/>
    <mergeCell ref="B358:D358"/>
    <mergeCell ref="B216:D216"/>
    <mergeCell ref="B217:D217"/>
    <mergeCell ref="B265:D265"/>
    <mergeCell ref="B279:D279"/>
    <mergeCell ref="B280:D280"/>
    <mergeCell ref="B119:D119"/>
    <mergeCell ref="B120:D120"/>
    <mergeCell ref="B192:D192"/>
    <mergeCell ref="B193:D193"/>
    <mergeCell ref="B194:D194"/>
    <mergeCell ref="B167:D167"/>
    <mergeCell ref="B168:D168"/>
    <mergeCell ref="B169:D169"/>
    <mergeCell ref="B176:D176"/>
    <mergeCell ref="B177:D177"/>
    <mergeCell ref="B159:D159"/>
    <mergeCell ref="B160:D160"/>
    <mergeCell ref="B89:D89"/>
    <mergeCell ref="B96:D96"/>
    <mergeCell ref="B97:D97"/>
    <mergeCell ref="B98:D98"/>
    <mergeCell ref="B118:D118"/>
    <mergeCell ref="B78:D78"/>
    <mergeCell ref="B82:D82"/>
    <mergeCell ref="B83:D83"/>
    <mergeCell ref="B84:D84"/>
    <mergeCell ref="B88:D88"/>
    <mergeCell ref="B68:D68"/>
    <mergeCell ref="B69:D69"/>
    <mergeCell ref="B70:D70"/>
    <mergeCell ref="B76:D76"/>
    <mergeCell ref="B77:D77"/>
    <mergeCell ref="B36:D36"/>
    <mergeCell ref="B50:D50"/>
    <mergeCell ref="B58:D58"/>
    <mergeCell ref="B63:D63"/>
    <mergeCell ref="B64:D64"/>
    <mergeCell ref="B12:D12"/>
    <mergeCell ref="B2:J2"/>
    <mergeCell ref="B11:D11"/>
    <mergeCell ref="B4:J4"/>
    <mergeCell ref="B6:E6"/>
    <mergeCell ref="B7:E7"/>
    <mergeCell ref="B8:D8"/>
    <mergeCell ref="B9:D9"/>
    <mergeCell ref="B10:D10"/>
    <mergeCell ref="B182:D182"/>
    <mergeCell ref="B183:D183"/>
    <mergeCell ref="B181:D181"/>
    <mergeCell ref="B188:D188"/>
    <mergeCell ref="B187:D187"/>
  </mergeCells>
  <pageMargins left="0.7" right="0.7" top="0.75" bottom="0.75" header="0.3" footer="0.3"/>
  <pageSetup paperSize="9" scale="73" fitToHeight="0" orientation="landscape" r:id="rId1"/>
  <ignoredErrors>
    <ignoredError sqref="H88 I373 F169 H169 J169 I71 F38 F71 I98 I26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L11"/>
  <sheetViews>
    <sheetView workbookViewId="0">
      <selection activeCell="J12" sqref="J1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2:12" ht="18" customHeight="1" x14ac:dyDescent="0.25">
      <c r="B2" s="204" t="s">
        <v>55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</row>
    <row r="3" spans="2:12" ht="15.75" customHeight="1" x14ac:dyDescent="0.25">
      <c r="B3" s="204" t="s">
        <v>34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</row>
    <row r="4" spans="2:12" ht="18" x14ac:dyDescent="0.25">
      <c r="B4" s="13"/>
      <c r="C4" s="13"/>
      <c r="D4" s="13"/>
      <c r="E4" s="13"/>
      <c r="F4" s="13"/>
      <c r="G4" s="13"/>
      <c r="H4" s="13"/>
      <c r="I4" s="13"/>
      <c r="J4" s="3"/>
      <c r="K4" s="3"/>
      <c r="L4" s="3"/>
    </row>
    <row r="5" spans="2:12" ht="25.5" customHeight="1" x14ac:dyDescent="0.25">
      <c r="B5" s="201" t="s">
        <v>8</v>
      </c>
      <c r="C5" s="202"/>
      <c r="D5" s="202"/>
      <c r="E5" s="202"/>
      <c r="F5" s="203"/>
      <c r="G5" s="50" t="s">
        <v>62</v>
      </c>
      <c r="H5" s="30" t="s">
        <v>63</v>
      </c>
      <c r="I5" s="30" t="s">
        <v>244</v>
      </c>
      <c r="J5" s="50" t="s">
        <v>65</v>
      </c>
      <c r="K5" s="32" t="s">
        <v>15</v>
      </c>
      <c r="L5" s="32" t="s">
        <v>40</v>
      </c>
    </row>
    <row r="6" spans="2:12" x14ac:dyDescent="0.25">
      <c r="B6" s="201">
        <v>1</v>
      </c>
      <c r="C6" s="202"/>
      <c r="D6" s="202"/>
      <c r="E6" s="202"/>
      <c r="F6" s="203"/>
      <c r="G6" s="32">
        <v>2</v>
      </c>
      <c r="H6" s="32">
        <v>3</v>
      </c>
      <c r="I6" s="32">
        <v>4</v>
      </c>
      <c r="J6" s="32">
        <v>5</v>
      </c>
      <c r="K6" s="32" t="s">
        <v>17</v>
      </c>
      <c r="L6" s="32" t="s">
        <v>18</v>
      </c>
    </row>
    <row r="7" spans="2:12" ht="25.5" x14ac:dyDescent="0.25">
      <c r="B7" s="4">
        <v>8</v>
      </c>
      <c r="C7" s="4"/>
      <c r="D7" s="4"/>
      <c r="E7" s="4"/>
      <c r="F7" s="4" t="s">
        <v>10</v>
      </c>
      <c r="G7" s="63">
        <v>0</v>
      </c>
      <c r="H7" s="63">
        <v>0</v>
      </c>
      <c r="I7" s="63">
        <v>0</v>
      </c>
      <c r="J7" s="58">
        <v>0</v>
      </c>
      <c r="K7" s="58">
        <v>0</v>
      </c>
      <c r="L7" s="58">
        <v>0</v>
      </c>
    </row>
    <row r="8" spans="2:12" ht="25.5" x14ac:dyDescent="0.25">
      <c r="B8" s="7">
        <v>5</v>
      </c>
      <c r="C8" s="8"/>
      <c r="D8" s="8"/>
      <c r="E8" s="8"/>
      <c r="F8" s="15" t="s">
        <v>11</v>
      </c>
      <c r="G8" s="63">
        <f>G9</f>
        <v>2000</v>
      </c>
      <c r="H8" s="63">
        <v>0</v>
      </c>
      <c r="I8" s="63">
        <v>0</v>
      </c>
      <c r="J8" s="58">
        <f>J9</f>
        <v>0</v>
      </c>
      <c r="K8" s="58">
        <v>0</v>
      </c>
      <c r="L8" s="58">
        <v>0</v>
      </c>
    </row>
    <row r="9" spans="2:12" ht="25.5" x14ac:dyDescent="0.25">
      <c r="B9" s="9"/>
      <c r="C9" s="9">
        <v>51</v>
      </c>
      <c r="D9" s="9"/>
      <c r="E9" s="9"/>
      <c r="F9" s="16" t="s">
        <v>160</v>
      </c>
      <c r="G9" s="63">
        <f>G10</f>
        <v>2000</v>
      </c>
      <c r="H9" s="63">
        <v>0</v>
      </c>
      <c r="I9" s="123">
        <v>0</v>
      </c>
      <c r="J9" s="58">
        <v>0</v>
      </c>
      <c r="K9" s="58">
        <v>0</v>
      </c>
      <c r="L9" s="58">
        <v>0</v>
      </c>
    </row>
    <row r="10" spans="2:12" ht="25.5" x14ac:dyDescent="0.25">
      <c r="B10" s="9"/>
      <c r="C10" s="9"/>
      <c r="D10" s="9">
        <v>518</v>
      </c>
      <c r="E10" s="23"/>
      <c r="F10" s="23" t="s">
        <v>132</v>
      </c>
      <c r="G10" s="63">
        <f>G11</f>
        <v>2000</v>
      </c>
      <c r="H10" s="63">
        <v>0</v>
      </c>
      <c r="I10" s="123">
        <v>0</v>
      </c>
      <c r="J10" s="58">
        <v>0</v>
      </c>
      <c r="K10" s="58">
        <v>0</v>
      </c>
      <c r="L10" s="58">
        <v>0</v>
      </c>
    </row>
    <row r="11" spans="2:12" x14ac:dyDescent="0.25">
      <c r="B11" s="9"/>
      <c r="C11" s="9"/>
      <c r="D11" s="9"/>
      <c r="E11" s="23">
        <v>5183</v>
      </c>
      <c r="F11" s="23" t="s">
        <v>161</v>
      </c>
      <c r="G11" s="63">
        <v>2000</v>
      </c>
      <c r="H11" s="63">
        <v>0</v>
      </c>
      <c r="I11" s="123">
        <v>0</v>
      </c>
      <c r="J11" s="58">
        <v>0</v>
      </c>
      <c r="K11" s="58">
        <v>0</v>
      </c>
      <c r="L11" s="58">
        <v>0</v>
      </c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H9"/>
  <sheetViews>
    <sheetView workbookViewId="0">
      <selection activeCell="E28" sqref="E28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3"/>
      <c r="C1" s="13"/>
      <c r="D1" s="13"/>
      <c r="E1" s="13"/>
      <c r="F1" s="3"/>
      <c r="G1" s="3"/>
      <c r="H1" s="3"/>
    </row>
    <row r="2" spans="2:8" ht="15.75" customHeight="1" x14ac:dyDescent="0.25">
      <c r="B2" s="204" t="s">
        <v>35</v>
      </c>
      <c r="C2" s="204"/>
      <c r="D2" s="204"/>
      <c r="E2" s="204"/>
      <c r="F2" s="204"/>
      <c r="G2" s="204"/>
      <c r="H2" s="204"/>
    </row>
    <row r="3" spans="2:8" ht="18" x14ac:dyDescent="0.25">
      <c r="B3" s="13"/>
      <c r="C3" s="13"/>
      <c r="D3" s="13"/>
      <c r="E3" s="13"/>
      <c r="F3" s="3"/>
      <c r="G3" s="3"/>
      <c r="H3" s="3"/>
    </row>
    <row r="4" spans="2:8" ht="25.5" x14ac:dyDescent="0.25">
      <c r="B4" s="30" t="s">
        <v>8</v>
      </c>
      <c r="C4" s="50" t="s">
        <v>62</v>
      </c>
      <c r="D4" s="30" t="s">
        <v>63</v>
      </c>
      <c r="E4" s="30" t="s">
        <v>244</v>
      </c>
      <c r="F4" s="50" t="s">
        <v>65</v>
      </c>
      <c r="G4" s="30" t="s">
        <v>15</v>
      </c>
      <c r="H4" s="30" t="s">
        <v>40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17</v>
      </c>
      <c r="H5" s="30" t="s">
        <v>18</v>
      </c>
    </row>
    <row r="6" spans="2:8" x14ac:dyDescent="0.25">
      <c r="B6" s="4" t="s">
        <v>36</v>
      </c>
      <c r="C6" s="63">
        <f>C7</f>
        <v>2000</v>
      </c>
      <c r="D6" s="63">
        <v>0</v>
      </c>
      <c r="E6" s="123">
        <v>0</v>
      </c>
      <c r="F6" s="58">
        <v>0</v>
      </c>
      <c r="G6" s="22">
        <v>0</v>
      </c>
      <c r="H6" s="22">
        <v>0</v>
      </c>
    </row>
    <row r="7" spans="2:8" x14ac:dyDescent="0.25">
      <c r="B7" s="4" t="s">
        <v>37</v>
      </c>
      <c r="C7" s="63">
        <f>C8</f>
        <v>2000</v>
      </c>
      <c r="D7" s="63">
        <v>0</v>
      </c>
      <c r="E7" s="123">
        <v>0</v>
      </c>
      <c r="F7" s="58">
        <v>0</v>
      </c>
      <c r="G7" s="22">
        <v>0</v>
      </c>
      <c r="H7" s="22">
        <v>0</v>
      </c>
    </row>
    <row r="8" spans="2:8" x14ac:dyDescent="0.25">
      <c r="B8" s="4" t="s">
        <v>28</v>
      </c>
      <c r="C8" s="63">
        <f>C9</f>
        <v>2000</v>
      </c>
      <c r="D8" s="63">
        <v>0</v>
      </c>
      <c r="E8" s="123">
        <v>0</v>
      </c>
      <c r="F8" s="58">
        <v>0</v>
      </c>
      <c r="G8" s="22">
        <v>0</v>
      </c>
      <c r="H8" s="22">
        <v>0</v>
      </c>
    </row>
    <row r="9" spans="2:8" x14ac:dyDescent="0.25">
      <c r="B9" s="24" t="s">
        <v>134</v>
      </c>
      <c r="C9" s="63">
        <v>2000</v>
      </c>
      <c r="D9" s="63">
        <v>0</v>
      </c>
      <c r="E9" s="123">
        <v>0</v>
      </c>
      <c r="F9" s="57">
        <v>0</v>
      </c>
      <c r="G9" s="22">
        <v>0</v>
      </c>
      <c r="H9" s="22">
        <v>0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Programska klasifikacija</vt:lpstr>
      <vt:lpstr>Račun financiranja </vt:lpstr>
      <vt:lpstr>Račun fin prema izvorima 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2023-07-25T14:50:53Z</cp:lastPrinted>
  <dcterms:created xsi:type="dcterms:W3CDTF">2022-08-12T12:51:27Z</dcterms:created>
  <dcterms:modified xsi:type="dcterms:W3CDTF">2026-03-18T10:49:24Z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