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ld\Jelena\JAVNA OBJAVA TROŠENJA NOVCA\objavljeno\2026\"/>
    </mc:Choice>
  </mc:AlternateContent>
  <bookViews>
    <workbookView xWindow="0" yWindow="0" windowWidth="18210" windowHeight="11610"/>
  </bookViews>
  <sheets>
    <sheet name="List1" sheetId="1" r:id="rId1"/>
  </sheets>
  <definedNames>
    <definedName name="_FiltarBaze" localSheetId="0" hidden="1">List1!$A$7:$M$124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8" i="1"/>
  <c r="E116" i="1"/>
  <c r="E122" i="1"/>
  <c r="A143" i="1"/>
  <c r="A144" i="1"/>
  <c r="A141" i="1"/>
  <c r="A146" i="1"/>
  <c r="E82" i="1"/>
  <c r="E92" i="1"/>
  <c r="A148" i="1"/>
  <c r="E49" i="1"/>
  <c r="E130" i="1"/>
  <c r="E127" i="1" l="1"/>
  <c r="E131" i="1" s="1"/>
  <c r="E28" i="1" l="1"/>
  <c r="A147" i="1"/>
  <c r="E44" i="1" l="1"/>
  <c r="E103" i="1"/>
  <c r="E69" i="1"/>
  <c r="E65" i="1"/>
  <c r="E62" i="1"/>
  <c r="E59" i="1"/>
  <c r="E57" i="1"/>
  <c r="E42" i="1"/>
  <c r="E98" i="1" l="1"/>
  <c r="E106" i="1"/>
  <c r="E107" i="1" l="1"/>
  <c r="E19" i="1"/>
  <c r="A152" i="1" l="1"/>
  <c r="E30" i="1"/>
  <c r="E50" i="1" s="1"/>
  <c r="E125" i="1" s="1"/>
  <c r="E124" i="1" l="1"/>
  <c r="E132" i="1" s="1"/>
  <c r="B154" i="1" l="1"/>
</calcChain>
</file>

<file path=xl/sharedStrings.xml><?xml version="1.0" encoding="utf-8"?>
<sst xmlns="http://schemas.openxmlformats.org/spreadsheetml/2006/main" count="554" uniqueCount="198">
  <si>
    <t>Glazbena škola Josipa Hatzea_x000D_
Trg Hrvatske bratske zajednice 3_x000D_
Split_x000D_
Tel: +385(21)480049   Fax: +385(21)480080_x000D_
OIB: 89701365702_x000D_
Mail: jhatze2@gmail.com_x000D_
IBAN: HR5924070001100581943</t>
  </si>
  <si>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</si>
  <si>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</si>
  <si>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</si>
  <si>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</si>
  <si>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Naziv platitelja</t>
  </si>
  <si>
    <t>Iznos</t>
  </si>
  <si>
    <t>KONTO</t>
  </si>
  <si>
    <t>Vrsta Rashoda / Izdataka</t>
  </si>
  <si>
    <t>Glazbena škola Josipa Hatzea</t>
  </si>
  <si>
    <t>Zagreb</t>
  </si>
  <si>
    <t>Split</t>
  </si>
  <si>
    <t>UREDSKI MATERIJAL I OSTALI MATERIJALNI RASHODI</t>
  </si>
  <si>
    <t>HEP ELEKTRA D.O.O.</t>
  </si>
  <si>
    <t>Električna energija</t>
  </si>
  <si>
    <t>ELEKTRIČNA ENERGIJA</t>
  </si>
  <si>
    <t>Materijali i dijelovi za tek. održavanje građ. objekata</t>
  </si>
  <si>
    <t>MATERIJALI ZA TEKUĆE I INVESTICIJSKO ODRŽAVANJE</t>
  </si>
  <si>
    <t>RASHODI ZA MATERIJAL</t>
  </si>
  <si>
    <t>HT D.D.</t>
  </si>
  <si>
    <t>Usluga telefona i interneta</t>
  </si>
  <si>
    <t>Fina</t>
  </si>
  <si>
    <t>-</t>
  </si>
  <si>
    <t>USLUGE INTERNETA TELEFONA I POŠTE</t>
  </si>
  <si>
    <t>USLUGE PROMIDŽBE I INFORMIRANJA</t>
  </si>
  <si>
    <t>Trogir</t>
  </si>
  <si>
    <t>Komunalne usluga</t>
  </si>
  <si>
    <t>KOMUNALNE USLUGE</t>
  </si>
  <si>
    <t>zakupnina prostora</t>
  </si>
  <si>
    <t>Grad Trogir</t>
  </si>
  <si>
    <t xml:space="preserve"> </t>
  </si>
  <si>
    <t>In rebus d.o.o.</t>
  </si>
  <si>
    <t>ZAKUPNINE I NAJAMNINE</t>
  </si>
  <si>
    <t>Ostale intelektualne usluge</t>
  </si>
  <si>
    <t>INTELEKTUALNE I OSOBNE USLUGE</t>
  </si>
  <si>
    <t>AP SPLIT</t>
  </si>
  <si>
    <t>Računalne usluge</t>
  </si>
  <si>
    <t>RAČUNALNE USLUGE</t>
  </si>
  <si>
    <t>RASHODI ZA USLUGE</t>
  </si>
  <si>
    <t>OSTALI NESPOMENUTI RASHODI POSLOVANJA</t>
  </si>
  <si>
    <t>OTP BANKA D.D.</t>
  </si>
  <si>
    <t>Zadar</t>
  </si>
  <si>
    <t>Usluge banaka</t>
  </si>
  <si>
    <t>RASHODI BANAKA</t>
  </si>
  <si>
    <t>UKUPNO</t>
  </si>
  <si>
    <t>Naziv isplatitelja: Glazbena škola Josipa Hatzea</t>
  </si>
  <si>
    <t>Adresa: Trg Hrvatske bratske zajednice 3, 21000 Split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</si>
  <si>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</si>
  <si>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</si>
  <si>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</si>
  <si>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</si>
  <si>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</si>
  <si>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</si>
  <si>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</si>
  <si>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</si>
  <si>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</si>
  <si>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32955- novčana naknada za poslodavca zbog nezapošljavanj osoba s invaliditetom</t>
  </si>
  <si>
    <t>Ukupno utrošeno sredstava</t>
  </si>
  <si>
    <t>USLUGE TEKUĆEG ODRŽAVANJA</t>
  </si>
  <si>
    <t xml:space="preserve">AP-SPLIT </t>
  </si>
  <si>
    <t>Usluge prijevoza</t>
  </si>
  <si>
    <t>3241- naknade osobama izvan radnog odnosa</t>
  </si>
  <si>
    <t>Uredski materijal</t>
  </si>
  <si>
    <t>3291- naknade članovima vijeća</t>
  </si>
  <si>
    <t>intelektualne i osobne usluge ( ugovor o djelu, bruto iznos s doprinosima na bruto</t>
  </si>
  <si>
    <t>Reprezentacija</t>
  </si>
  <si>
    <t>Odanost d.o.o.</t>
  </si>
  <si>
    <t>Upravitelj d.o.o.</t>
  </si>
  <si>
    <t>Elektrotehnička škola split</t>
  </si>
  <si>
    <t>MATERIJALI I SIROVINE</t>
  </si>
  <si>
    <t>69990662180</t>
  </si>
  <si>
    <t>Grafičke usluge</t>
  </si>
  <si>
    <t>Studentski centar Split d.o.o.</t>
  </si>
  <si>
    <t>Naknada troškova smještaja vanjskim suradnicima</t>
  </si>
  <si>
    <t>Usluge čišćenja</t>
  </si>
  <si>
    <t>GOOGLE COMMERCE LTD</t>
  </si>
  <si>
    <t>HP D.D.</t>
  </si>
  <si>
    <t>Usluga pošte</t>
  </si>
  <si>
    <t>68943537413</t>
  </si>
  <si>
    <t>Službena putovanja</t>
  </si>
  <si>
    <t>Ostale nespomenute usluge</t>
  </si>
  <si>
    <t>Sitni inventar</t>
  </si>
  <si>
    <t>Starboard d.o.o.</t>
  </si>
  <si>
    <t>Flarent d.o.o.</t>
  </si>
  <si>
    <t>SITNI INVENTAR</t>
  </si>
  <si>
    <t>NAKNADA TROŠKOVA ZAPOSLENIMA</t>
  </si>
  <si>
    <t>BANDIĆ SUNČICA</t>
  </si>
  <si>
    <t>BILAN KORANA</t>
  </si>
  <si>
    <t>DRONGOVSKIJ NIKOLA</t>
  </si>
  <si>
    <t>Građa-prodajni centti d.o.o.</t>
  </si>
  <si>
    <t>Solin</t>
  </si>
  <si>
    <t>Bauhaus-Zagreb k.d.</t>
  </si>
  <si>
    <t>85350391741</t>
  </si>
  <si>
    <t>A1 d.o.o.</t>
  </si>
  <si>
    <t>Usluga tekućeg održavanja opreme</t>
  </si>
  <si>
    <t>Lopiž d.o.o.</t>
  </si>
  <si>
    <t>Sculpture computers d.o.o.</t>
  </si>
  <si>
    <t>Tuš d.o.o.</t>
  </si>
  <si>
    <t xml:space="preserve">Flixbus </t>
  </si>
  <si>
    <t>Kotizacija</t>
  </si>
  <si>
    <t>NAKNADA OSOBAMA IZVAN RADNOG ODNOSA</t>
  </si>
  <si>
    <t>Tramax d.o.o.</t>
  </si>
  <si>
    <t>VIATOR D.O.O.</t>
  </si>
  <si>
    <t>Pevex d.d.</t>
  </si>
  <si>
    <t>Sesvete</t>
  </si>
  <si>
    <t>Usluge promidžbe i informiranja</t>
  </si>
  <si>
    <t>BOŠNJAK IVANA</t>
  </si>
  <si>
    <t>PRVINIĆ IVAN</t>
  </si>
  <si>
    <t>64731717121</t>
  </si>
  <si>
    <t>21270210680</t>
  </si>
  <si>
    <t>Projekt prijem j.d.o.o.</t>
  </si>
  <si>
    <t>11685479613</t>
  </si>
  <si>
    <t>Omiš</t>
  </si>
  <si>
    <t>Euro-unit d.o.o.</t>
  </si>
  <si>
    <t>Studio 9 vl. Dragan Radoš</t>
  </si>
  <si>
    <t>Super audio d.o.o.</t>
  </si>
  <si>
    <t>AUTO 108 j.do.o.</t>
  </si>
  <si>
    <t>Kraš prehrambena industrija d.d.</t>
  </si>
  <si>
    <t>Umjetnička organizacija Stojan Stojanov Gančev</t>
  </si>
  <si>
    <t>3299 ostali nespomenuti rashodi</t>
  </si>
  <si>
    <t>Maca d.o.o.</t>
  </si>
  <si>
    <t>03808953530</t>
  </si>
  <si>
    <t>A&amp;M vl. Anka Šiško</t>
  </si>
  <si>
    <t>Škare trade d.o.o.</t>
  </si>
  <si>
    <t>Radna I zaštitna obuća I djeća</t>
  </si>
  <si>
    <t>ST-Vision vl. Andrea Klepo</t>
  </si>
  <si>
    <t>MATOŠIĆ JAKŠA</t>
  </si>
  <si>
    <t>MRVALJ KATARINA</t>
  </si>
  <si>
    <t>Cvjećarnica MIS vl. Ivana Radić</t>
  </si>
  <si>
    <t>SheetMusic Plus none</t>
  </si>
  <si>
    <t>Brne d.o.o.</t>
  </si>
  <si>
    <t>Rodeo d.o.o.</t>
  </si>
  <si>
    <t>Deichmann trgovina obu'om d.o.o.</t>
  </si>
  <si>
    <t>Mass shoes d.o.o.</t>
  </si>
  <si>
    <t>Klanjec</t>
  </si>
  <si>
    <t>RADNA ODJEĆA I OBUĆA</t>
  </si>
  <si>
    <t>Glazbeni instrumenti</t>
  </si>
  <si>
    <t>Mark 2 d.o.o.</t>
  </si>
  <si>
    <t>Preobrazba vl. A.Mileta</t>
  </si>
  <si>
    <t>GLAZBENA I SPORTSKA OPREMA</t>
  </si>
  <si>
    <t>RAZRED 23</t>
  </si>
  <si>
    <t>OBVEZA ZA NABAVU NEFINACIJSKE IMOVINE RAZRED 24</t>
  </si>
  <si>
    <t>GRAPPONE DARKO</t>
  </si>
  <si>
    <t>Spak- Trgovina d.o.o.</t>
  </si>
  <si>
    <t>ING ATESTd.o.o.</t>
  </si>
  <si>
    <t>Hotel Phoenix d.o.o.</t>
  </si>
  <si>
    <t>Damida stiropor d.o.o.</t>
  </si>
  <si>
    <t>Donji Muć</t>
  </si>
  <si>
    <t>BOIKO ANASTASIA</t>
  </si>
  <si>
    <t>08110509618</t>
  </si>
  <si>
    <t>Dhl International d.o.o.</t>
  </si>
  <si>
    <t>Ercon&amp;CO d.o.o.</t>
  </si>
  <si>
    <t>Piano Centar Zagreb d.o.o.</t>
  </si>
  <si>
    <t>Auto turist turizam d.o.o.</t>
  </si>
  <si>
    <t>Samobor</t>
  </si>
  <si>
    <t>4 PS d.o.o.</t>
  </si>
  <si>
    <t>ŽIR d.o.o.</t>
  </si>
  <si>
    <t>Zadvarje</t>
  </si>
  <si>
    <t>FACEBOOK</t>
  </si>
  <si>
    <t>Image enter d.o.o.</t>
  </si>
  <si>
    <t>Glazbena škola Ivana Lukačića</t>
  </si>
  <si>
    <t>Šibenik</t>
  </si>
  <si>
    <t>SUN SPOT J.D.O.O.</t>
  </si>
  <si>
    <t>Dugi Rat</t>
  </si>
  <si>
    <t>Entourage Srl</t>
  </si>
  <si>
    <t>KSILODRUM-LJUBLJANA</t>
  </si>
  <si>
    <t>Tehit d.o.o.</t>
  </si>
  <si>
    <t>Hotel Novi Zagreb</t>
  </si>
  <si>
    <t>Counter point</t>
  </si>
  <si>
    <t xml:space="preserve">Gaga apartmani </t>
  </si>
  <si>
    <t>Slobodan Pavasović</t>
  </si>
  <si>
    <t>NESTOROVIĆ SAŠA</t>
  </si>
  <si>
    <t>SAŠA NESTOROVIĆ</t>
  </si>
  <si>
    <t>SCHORKHUBER EVELYN</t>
  </si>
  <si>
    <t>VLAHEK BRUNO</t>
  </si>
  <si>
    <t>PATEY SOPHIE</t>
  </si>
  <si>
    <t>KRSNIK ČOHAR IVAN VIHOR</t>
  </si>
  <si>
    <t>DI BELLA LORENZO</t>
  </si>
  <si>
    <t>KUSANOVIĆ TEREZIJA</t>
  </si>
  <si>
    <t>ŠIMIĆ VEDRANA</t>
  </si>
  <si>
    <t>TEMESI MARIA</t>
  </si>
  <si>
    <t>GAMBERINI LILIA</t>
  </si>
  <si>
    <t>KLENKOVSKI VELJKO</t>
  </si>
  <si>
    <t>VUKŠIĆ TOMISLAV</t>
  </si>
  <si>
    <t>ORTEGA MARTI MARCELA</t>
  </si>
  <si>
    <t>INFORMACIJA O TROŠENJU SREDSTAVA ZA SVIBANJ 2026. GODINE</t>
  </si>
  <si>
    <t>Isplata Sredstava Za Razdoblje: 01.05.2026 Do 31.05.2026</t>
  </si>
  <si>
    <t>GRGAT JOSIPA</t>
  </si>
  <si>
    <t>JANEVSKA MARTINA</t>
  </si>
  <si>
    <t>97830909559</t>
  </si>
  <si>
    <t>21963099228</t>
  </si>
  <si>
    <t>43533791377</t>
  </si>
  <si>
    <t>79069474349</t>
  </si>
  <si>
    <t>Može vl. A. Kalebić</t>
  </si>
  <si>
    <t>C.a.s.h. and s.o.u.n.d. vl. Sašan Ćirković</t>
  </si>
  <si>
    <t>Osnovna glazbena škola Lovro pl. Matačić</t>
  </si>
  <si>
    <t>Uredska oprema i namještaj</t>
  </si>
  <si>
    <t>Bjelovar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</si>
</sst>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1F1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Border="1" applyAlignment="1">
      <alignment horizontal="left" vertical="center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3" xfId="0" applyNumberFormat="1" applyFill="1" applyBorder="1"/>
    <xf numFmtId="0" fontId="0" fillId="0" borderId="3" xfId="0" applyBorder="1"/>
    <xf numFmtId="4" fontId="0" fillId="4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>
      <alignment horizontal="left"/>
    </xf>
    <xf numFmtId="0" fontId="0" fillId="4" borderId="3" xfId="0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4" borderId="6" xfId="0" applyFill="1" applyBorder="1" applyAlignment="1">
      <alignment horizontal="center"/>
    </xf>
    <xf numFmtId="4" fontId="0" fillId="4" borderId="4" xfId="0" applyNumberFormat="1" applyFill="1" applyBorder="1" applyAlignment="1"/>
    <xf numFmtId="0" fontId="0" fillId="4" borderId="3" xfId="0" applyFill="1" applyBorder="1"/>
    <xf numFmtId="2" fontId="0" fillId="0" borderId="3" xfId="0" applyNumberFormat="1" applyFill="1" applyBorder="1"/>
    <xf numFmtId="4" fontId="0" fillId="4" borderId="3" xfId="0" applyNumberFormat="1" applyFill="1" applyBorder="1" applyAlignment="1"/>
    <xf numFmtId="0" fontId="0" fillId="6" borderId="0" xfId="0" applyFill="1" applyBorder="1" applyAlignment="1">
      <alignment horizontal="center"/>
    </xf>
    <xf numFmtId="4" fontId="0" fillId="6" borderId="0" xfId="0" applyNumberFormat="1" applyFill="1"/>
    <xf numFmtId="0" fontId="0" fillId="6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4" borderId="3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165" fontId="6" fillId="0" borderId="3" xfId="0" applyNumberFormat="1" applyFont="1" applyFill="1" applyBorder="1" applyAlignment="1"/>
    <xf numFmtId="0" fontId="6" fillId="0" borderId="3" xfId="0" applyFont="1" applyFill="1" applyBorder="1" applyAlignment="1">
      <alignment horizontal="right" vertical="center"/>
    </xf>
    <xf numFmtId="4" fontId="0" fillId="0" borderId="4" xfId="0" applyNumberFormat="1" applyFill="1" applyBorder="1"/>
    <xf numFmtId="4" fontId="0" fillId="0" borderId="4" xfId="0" applyNumberForma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Fill="1" applyBorder="1"/>
    <xf numFmtId="0" fontId="9" fillId="5" borderId="6" xfId="0" applyFont="1" applyFill="1" applyBorder="1" applyAlignment="1">
      <alignment horizontal="center"/>
    </xf>
    <xf numFmtId="4" fontId="9" fillId="5" borderId="6" xfId="0" applyNumberFormat="1" applyFont="1" applyFill="1" applyBorder="1" applyAlignment="1"/>
    <xf numFmtId="0" fontId="9" fillId="5" borderId="6" xfId="0" applyFont="1" applyFill="1" applyBorder="1" applyAlignment="1"/>
    <xf numFmtId="0" fontId="9" fillId="5" borderId="4" xfId="0" applyFont="1" applyFill="1" applyBorder="1" applyAlignment="1"/>
    <xf numFmtId="0" fontId="0" fillId="8" borderId="3" xfId="0" applyFill="1" applyBorder="1" applyAlignment="1">
      <alignment horizontal="center"/>
    </xf>
    <xf numFmtId="4" fontId="0" fillId="8" borderId="3" xfId="0" applyNumberFormat="1" applyFill="1" applyBorder="1" applyAlignment="1"/>
    <xf numFmtId="0" fontId="0" fillId="7" borderId="3" xfId="0" applyFill="1" applyBorder="1" applyAlignment="1">
      <alignment horizontal="center"/>
    </xf>
    <xf numFmtId="4" fontId="0" fillId="7" borderId="4" xfId="0" applyNumberFormat="1" applyFill="1" applyBorder="1"/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2" fillId="2" borderId="0" xfId="0" applyFont="1" applyFill="1" applyAlignme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/>
    <xf numFmtId="0" fontId="0" fillId="0" borderId="3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/>
    <xf numFmtId="0" fontId="0" fillId="0" borderId="3" xfId="0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right"/>
    </xf>
    <xf numFmtId="49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4" fontId="6" fillId="4" borderId="3" xfId="0" applyNumberFormat="1" applyFont="1" applyFill="1" applyBorder="1"/>
    <xf numFmtId="4" fontId="6" fillId="7" borderId="3" xfId="0" applyNumberFormat="1" applyFont="1" applyFill="1" applyBorder="1"/>
    <xf numFmtId="0" fontId="6" fillId="0" borderId="3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165" fontId="6" fillId="0" borderId="3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6" fillId="0" borderId="3" xfId="0" applyFont="1" applyBorder="1" applyAlignment="1"/>
    <xf numFmtId="4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4" fontId="0" fillId="7" borderId="0" xfId="0" applyNumberFormat="1" applyFill="1"/>
    <xf numFmtId="0" fontId="0" fillId="7" borderId="0" xfId="0" applyFill="1"/>
    <xf numFmtId="4" fontId="0" fillId="5" borderId="0" xfId="0" applyNumberFormat="1" applyFill="1"/>
    <xf numFmtId="0" fontId="0" fillId="5" borderId="0" xfId="0" applyFill="1"/>
    <xf numFmtId="0" fontId="7" fillId="0" borderId="0" xfId="0" applyFont="1" applyFill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9" borderId="3" xfId="0" applyFill="1" applyBorder="1" applyAlignment="1">
      <alignment horizontal="center"/>
    </xf>
    <xf numFmtId="4" fontId="0" fillId="9" borderId="3" xfId="0" applyNumberFormat="1" applyFill="1" applyBorder="1"/>
    <xf numFmtId="4" fontId="0" fillId="7" borderId="3" xfId="0" applyNumberFormat="1" applyFill="1" applyBorder="1"/>
    <xf numFmtId="0" fontId="0" fillId="7" borderId="3" xfId="0" applyFill="1" applyBorder="1"/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10" fillId="0" borderId="0" xfId="0" applyFont="1" applyFill="1"/>
    <xf numFmtId="0" fontId="8" fillId="0" borderId="3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4"/>
  <sheetViews>
    <sheetView tabSelected="1" zoomScale="110" zoomScaleNormal="110" workbookViewId="0">
      <selection activeCell="B118" sqref="B118:C118"/>
    </sheetView>
  </sheetViews>
  <sheetFormatPr defaultRowHeight="15" x14ac:dyDescent="0.25"/>
  <cols>
    <col min="1" max="1" width="49.140625" customWidth="1"/>
    <col min="2" max="2" width="14.42578125" customWidth="1"/>
    <col min="3" max="3" width="17.85546875" style="39" bestFit="1" customWidth="1"/>
    <col min="4" max="4" width="27" style="3" bestFit="1" customWidth="1"/>
    <col min="5" max="5" width="11.5703125" customWidth="1"/>
    <col min="6" max="6" width="8.28515625" bestFit="1" customWidth="1"/>
    <col min="7" max="7" width="73.5703125" customWidth="1"/>
  </cols>
  <sheetData>
    <row r="2" spans="1:11" ht="122.25" customHeight="1" x14ac:dyDescent="0.25">
      <c r="A2" s="1" t="s">
        <v>0</v>
      </c>
      <c r="B2" s="2"/>
      <c r="E2" s="4"/>
    </row>
    <row r="3" spans="1:11" ht="23.25" x14ac:dyDescent="0.35">
      <c r="A3" s="5" t="s">
        <v>1</v>
      </c>
      <c r="B3" s="6"/>
      <c r="C3" s="75"/>
      <c r="D3" s="7"/>
      <c r="E3" s="8"/>
      <c r="F3" s="9"/>
      <c r="G3" s="9"/>
    </row>
    <row r="4" spans="1:11" x14ac:dyDescent="0.25">
      <c r="B4" s="2"/>
      <c r="E4" s="4"/>
      <c r="J4" t="s">
        <v>30</v>
      </c>
    </row>
    <row r="5" spans="1:11" x14ac:dyDescent="0.25">
      <c r="A5" s="10" t="s">
        <v>186</v>
      </c>
      <c r="B5" s="2"/>
      <c r="E5" s="4"/>
    </row>
    <row r="6" spans="1:11" ht="15.75" thickBot="1" x14ac:dyDescent="0.3">
      <c r="A6" s="11"/>
      <c r="B6" s="2"/>
      <c r="C6" s="76"/>
      <c r="D6" s="1"/>
      <c r="E6" s="4"/>
    </row>
    <row r="7" spans="1:11" ht="48" thickTop="1" x14ac:dyDescent="0.25">
      <c r="A7" s="12" t="s">
        <v>2</v>
      </c>
      <c r="B7" s="13" t="s">
        <v>3</v>
      </c>
      <c r="C7" s="77" t="s">
        <v>4</v>
      </c>
      <c r="D7" s="14" t="s">
        <v>5</v>
      </c>
      <c r="E7" s="15" t="s">
        <v>6</v>
      </c>
      <c r="F7" s="12" t="s">
        <v>7</v>
      </c>
      <c r="G7" s="16" t="s">
        <v>8</v>
      </c>
      <c r="I7" s="51" t="s">
        <v>30</v>
      </c>
    </row>
    <row r="8" spans="1:11" x14ac:dyDescent="0.25">
      <c r="A8" s="87" t="s">
        <v>153</v>
      </c>
      <c r="B8" s="86" t="s">
        <v>189</v>
      </c>
      <c r="C8" s="84" t="s">
        <v>154</v>
      </c>
      <c r="D8" s="90" t="s">
        <v>9</v>
      </c>
      <c r="E8" s="52">
        <v>214.01</v>
      </c>
      <c r="F8" s="53">
        <v>3211</v>
      </c>
      <c r="G8" s="87" t="s">
        <v>79</v>
      </c>
      <c r="I8" s="51"/>
    </row>
    <row r="9" spans="1:11" x14ac:dyDescent="0.25">
      <c r="A9" s="87" t="s">
        <v>83</v>
      </c>
      <c r="B9" s="86" t="s">
        <v>92</v>
      </c>
      <c r="C9" s="84" t="s">
        <v>11</v>
      </c>
      <c r="D9" s="90" t="s">
        <v>9</v>
      </c>
      <c r="E9" s="52">
        <v>2300</v>
      </c>
      <c r="F9" s="53">
        <v>3211</v>
      </c>
      <c r="G9" s="87" t="s">
        <v>79</v>
      </c>
      <c r="I9" s="51" t="s">
        <v>30</v>
      </c>
    </row>
    <row r="10" spans="1:11" x14ac:dyDescent="0.25">
      <c r="A10" s="87" t="s">
        <v>156</v>
      </c>
      <c r="B10" s="163">
        <v>40714007333</v>
      </c>
      <c r="C10" s="84" t="s">
        <v>157</v>
      </c>
      <c r="D10" s="90" t="s">
        <v>9</v>
      </c>
      <c r="E10" s="52">
        <v>1745</v>
      </c>
      <c r="F10" s="53">
        <v>3211</v>
      </c>
      <c r="G10" s="87" t="s">
        <v>79</v>
      </c>
      <c r="I10" s="51"/>
    </row>
    <row r="11" spans="1:11" x14ac:dyDescent="0.25">
      <c r="A11" s="87" t="s">
        <v>98</v>
      </c>
      <c r="B11" s="56" t="s">
        <v>22</v>
      </c>
      <c r="C11" s="84" t="s">
        <v>22</v>
      </c>
      <c r="D11" s="90" t="s">
        <v>9</v>
      </c>
      <c r="E11" s="52">
        <v>183.89</v>
      </c>
      <c r="F11" s="53">
        <v>3211</v>
      </c>
      <c r="G11" s="87" t="s">
        <v>79</v>
      </c>
      <c r="I11" s="51"/>
      <c r="J11" t="s">
        <v>30</v>
      </c>
    </row>
    <row r="12" spans="1:11" x14ac:dyDescent="0.25">
      <c r="A12" s="92" t="s">
        <v>102</v>
      </c>
      <c r="B12" s="86" t="s">
        <v>108</v>
      </c>
      <c r="C12" s="84" t="s">
        <v>11</v>
      </c>
      <c r="D12" s="90" t="s">
        <v>9</v>
      </c>
      <c r="E12" s="52">
        <v>708.4</v>
      </c>
      <c r="F12" s="53">
        <v>3211</v>
      </c>
      <c r="G12" s="87" t="s">
        <v>79</v>
      </c>
      <c r="I12" s="51"/>
      <c r="K12" t="s">
        <v>30</v>
      </c>
    </row>
    <row r="13" spans="1:11" x14ac:dyDescent="0.25">
      <c r="A13" s="92" t="s">
        <v>167</v>
      </c>
      <c r="B13" s="56" t="s">
        <v>22</v>
      </c>
      <c r="C13" s="84" t="s">
        <v>22</v>
      </c>
      <c r="D13" s="90" t="s">
        <v>9</v>
      </c>
      <c r="E13" s="52">
        <v>90.86</v>
      </c>
      <c r="F13" s="53">
        <v>3211</v>
      </c>
      <c r="G13" s="87" t="s">
        <v>79</v>
      </c>
      <c r="I13" s="51"/>
    </row>
    <row r="14" spans="1:11" x14ac:dyDescent="0.25">
      <c r="A14" s="92" t="s">
        <v>169</v>
      </c>
      <c r="B14" s="56" t="s">
        <v>22</v>
      </c>
      <c r="C14" s="84" t="s">
        <v>22</v>
      </c>
      <c r="D14" s="90" t="s">
        <v>9</v>
      </c>
      <c r="E14" s="52">
        <v>1355</v>
      </c>
      <c r="F14" s="53">
        <v>3211</v>
      </c>
      <c r="G14" s="87" t="s">
        <v>79</v>
      </c>
      <c r="I14" s="51"/>
    </row>
    <row r="15" spans="1:11" x14ac:dyDescent="0.25">
      <c r="A15" s="92" t="s">
        <v>145</v>
      </c>
      <c r="B15" s="56" t="s">
        <v>190</v>
      </c>
      <c r="C15" s="84" t="s">
        <v>104</v>
      </c>
      <c r="D15" s="90" t="s">
        <v>9</v>
      </c>
      <c r="E15" s="52">
        <v>465</v>
      </c>
      <c r="F15" s="53">
        <v>3211</v>
      </c>
      <c r="G15" s="87" t="s">
        <v>79</v>
      </c>
      <c r="I15" s="51"/>
    </row>
    <row r="16" spans="1:11" x14ac:dyDescent="0.25">
      <c r="A16" s="87" t="s">
        <v>164</v>
      </c>
      <c r="B16" s="56" t="s">
        <v>22</v>
      </c>
      <c r="C16" s="84" t="s">
        <v>22</v>
      </c>
      <c r="D16" s="90" t="s">
        <v>9</v>
      </c>
      <c r="E16" s="52">
        <v>1446</v>
      </c>
      <c r="F16" s="53">
        <v>3211</v>
      </c>
      <c r="G16" s="87" t="s">
        <v>79</v>
      </c>
      <c r="I16" s="51"/>
    </row>
    <row r="17" spans="1:12" x14ac:dyDescent="0.25">
      <c r="A17" s="87" t="s">
        <v>162</v>
      </c>
      <c r="B17" s="56" t="s">
        <v>191</v>
      </c>
      <c r="C17" s="84" t="s">
        <v>163</v>
      </c>
      <c r="D17" s="90" t="s">
        <v>9</v>
      </c>
      <c r="E17" s="99">
        <v>1275</v>
      </c>
      <c r="F17" s="53">
        <v>3211</v>
      </c>
      <c r="G17" s="87" t="s">
        <v>79</v>
      </c>
      <c r="I17" s="51"/>
    </row>
    <row r="18" spans="1:12" x14ac:dyDescent="0.25">
      <c r="A18" s="160"/>
      <c r="B18" s="161"/>
      <c r="C18" s="161"/>
      <c r="D18" s="162"/>
      <c r="E18" s="88">
        <f>SUM(E8:E17)</f>
        <v>9783.16</v>
      </c>
      <c r="F18" s="156"/>
      <c r="G18" s="156"/>
      <c r="I18" s="51"/>
      <c r="J18" t="s">
        <v>30</v>
      </c>
    </row>
    <row r="19" spans="1:12" x14ac:dyDescent="0.25">
      <c r="A19" s="157" t="s">
        <v>85</v>
      </c>
      <c r="B19" s="158"/>
      <c r="C19" s="158"/>
      <c r="D19" s="159"/>
      <c r="E19" s="89">
        <f>E18</f>
        <v>9783.16</v>
      </c>
      <c r="F19" s="157"/>
      <c r="G19" s="159"/>
      <c r="I19" s="51"/>
    </row>
    <row r="20" spans="1:12" s="51" customFormat="1" x14ac:dyDescent="0.25">
      <c r="A20" s="87" t="s">
        <v>101</v>
      </c>
      <c r="B20" s="86" t="s">
        <v>109</v>
      </c>
      <c r="C20" s="84" t="s">
        <v>11</v>
      </c>
      <c r="D20" s="102" t="s">
        <v>9</v>
      </c>
      <c r="E20" s="99">
        <v>21</v>
      </c>
      <c r="F20" s="53">
        <v>3221</v>
      </c>
      <c r="G20" s="87" t="s">
        <v>62</v>
      </c>
      <c r="I20" s="51" t="s">
        <v>30</v>
      </c>
    </row>
    <row r="21" spans="1:12" x14ac:dyDescent="0.25">
      <c r="A21" s="57" t="s">
        <v>129</v>
      </c>
      <c r="B21" s="101" t="s">
        <v>22</v>
      </c>
      <c r="C21" s="100" t="s">
        <v>22</v>
      </c>
      <c r="D21" s="27" t="s">
        <v>9</v>
      </c>
      <c r="E21" s="23">
        <v>7.68</v>
      </c>
      <c r="F21" s="27">
        <v>3221</v>
      </c>
      <c r="G21" s="28" t="s">
        <v>62</v>
      </c>
      <c r="H21" s="51"/>
      <c r="I21" s="51"/>
      <c r="J21" t="s">
        <v>30</v>
      </c>
    </row>
    <row r="22" spans="1:12" x14ac:dyDescent="0.25">
      <c r="A22" s="57" t="s">
        <v>168</v>
      </c>
      <c r="B22" s="121" t="s">
        <v>22</v>
      </c>
      <c r="C22" s="100" t="s">
        <v>22</v>
      </c>
      <c r="D22" s="27" t="s">
        <v>9</v>
      </c>
      <c r="E22" s="23">
        <v>311.32</v>
      </c>
      <c r="F22" s="27">
        <v>3221</v>
      </c>
      <c r="G22" s="28" t="s">
        <v>62</v>
      </c>
      <c r="H22" s="51"/>
      <c r="I22" s="51"/>
    </row>
    <row r="23" spans="1:12" x14ac:dyDescent="0.25">
      <c r="A23" s="128" t="s">
        <v>12</v>
      </c>
      <c r="B23" s="129"/>
      <c r="C23" s="129"/>
      <c r="D23" s="133"/>
      <c r="E23" s="25">
        <f>SUM(E20:E22)</f>
        <v>340</v>
      </c>
      <c r="F23" s="127"/>
      <c r="G23" s="127"/>
      <c r="H23" s="51"/>
      <c r="I23" s="51"/>
    </row>
    <row r="24" spans="1:12" x14ac:dyDescent="0.25">
      <c r="A24" s="57" t="s">
        <v>82</v>
      </c>
      <c r="B24" s="116">
        <v>29851677029</v>
      </c>
      <c r="C24" s="81" t="s">
        <v>11</v>
      </c>
      <c r="D24" s="18" t="s">
        <v>9</v>
      </c>
      <c r="E24" s="23">
        <v>28.2</v>
      </c>
      <c r="F24" s="73">
        <v>3222</v>
      </c>
      <c r="G24" s="17" t="s">
        <v>65</v>
      </c>
      <c r="H24" s="51"/>
      <c r="I24" s="51"/>
    </row>
    <row r="25" spans="1:12" x14ac:dyDescent="0.25">
      <c r="A25" s="57" t="s">
        <v>95</v>
      </c>
      <c r="B25" s="116">
        <v>77290621540</v>
      </c>
      <c r="C25" s="81" t="s">
        <v>11</v>
      </c>
      <c r="D25" s="18" t="s">
        <v>9</v>
      </c>
      <c r="E25" s="23">
        <v>169.5</v>
      </c>
      <c r="F25" s="83">
        <v>3222</v>
      </c>
      <c r="G25" s="17" t="s">
        <v>65</v>
      </c>
      <c r="H25" s="51"/>
      <c r="I25" s="51" t="s">
        <v>30</v>
      </c>
    </row>
    <row r="26" spans="1:12" x14ac:dyDescent="0.25">
      <c r="A26" s="57" t="s">
        <v>110</v>
      </c>
      <c r="B26" s="85" t="s">
        <v>111</v>
      </c>
      <c r="C26" s="81" t="s">
        <v>11</v>
      </c>
      <c r="D26" s="18" t="s">
        <v>9</v>
      </c>
      <c r="E26" s="23">
        <v>155.19999999999999</v>
      </c>
      <c r="F26" s="24">
        <v>3222</v>
      </c>
      <c r="G26" s="17" t="s">
        <v>65</v>
      </c>
      <c r="H26" s="51"/>
      <c r="I26" s="51"/>
    </row>
    <row r="27" spans="1:12" x14ac:dyDescent="0.25">
      <c r="A27" s="17" t="s">
        <v>72</v>
      </c>
      <c r="B27" s="116">
        <v>25975412650</v>
      </c>
      <c r="C27" s="26" t="s">
        <v>11</v>
      </c>
      <c r="D27" s="18" t="s">
        <v>9</v>
      </c>
      <c r="E27" s="55">
        <v>98.08</v>
      </c>
      <c r="F27" s="17">
        <v>3222</v>
      </c>
      <c r="G27" s="17" t="s">
        <v>65</v>
      </c>
      <c r="I27" s="51" t="s">
        <v>30</v>
      </c>
      <c r="J27" t="s">
        <v>30</v>
      </c>
    </row>
    <row r="28" spans="1:12" x14ac:dyDescent="0.25">
      <c r="A28" s="128" t="s">
        <v>69</v>
      </c>
      <c r="B28" s="129"/>
      <c r="C28" s="129"/>
      <c r="D28" s="133"/>
      <c r="E28" s="25">
        <f>SUM(E24:E27)</f>
        <v>450.97999999999996</v>
      </c>
      <c r="F28" s="127"/>
      <c r="G28" s="127"/>
      <c r="H28" s="51"/>
      <c r="I28" s="51"/>
      <c r="L28" t="s">
        <v>30</v>
      </c>
    </row>
    <row r="29" spans="1:12" ht="14.25" hidden="1" customHeight="1" x14ac:dyDescent="0.25">
      <c r="A29" s="17" t="s">
        <v>13</v>
      </c>
      <c r="B29" s="22">
        <v>43965974818</v>
      </c>
      <c r="C29" s="70" t="s">
        <v>10</v>
      </c>
      <c r="D29" s="18" t="s">
        <v>9</v>
      </c>
      <c r="E29" s="19"/>
      <c r="F29" s="17">
        <v>3223</v>
      </c>
      <c r="G29" s="17" t="s">
        <v>14</v>
      </c>
      <c r="H29" s="51"/>
      <c r="I29" s="51" t="s">
        <v>30</v>
      </c>
    </row>
    <row r="30" spans="1:12" hidden="1" x14ac:dyDescent="0.25">
      <c r="A30" s="128" t="s">
        <v>15</v>
      </c>
      <c r="B30" s="129"/>
      <c r="C30" s="129"/>
      <c r="D30" s="133"/>
      <c r="E30" s="25">
        <f>E29</f>
        <v>0</v>
      </c>
      <c r="F30" s="127"/>
      <c r="G30" s="127"/>
      <c r="H30" s="51"/>
      <c r="I30" s="51" t="s">
        <v>30</v>
      </c>
      <c r="J30" t="s">
        <v>30</v>
      </c>
    </row>
    <row r="31" spans="1:12" hidden="1" x14ac:dyDescent="0.25">
      <c r="A31" s="57" t="s">
        <v>89</v>
      </c>
      <c r="B31" s="107">
        <v>70571833346</v>
      </c>
      <c r="C31" s="81" t="s">
        <v>90</v>
      </c>
      <c r="D31" s="21" t="s">
        <v>9</v>
      </c>
      <c r="E31" s="23"/>
      <c r="F31" s="27">
        <v>3224</v>
      </c>
      <c r="G31" s="28" t="s">
        <v>16</v>
      </c>
      <c r="H31" s="51"/>
      <c r="I31" s="51"/>
      <c r="J31" t="s">
        <v>30</v>
      </c>
    </row>
    <row r="32" spans="1:12" hidden="1" x14ac:dyDescent="0.25">
      <c r="A32" s="57" t="s">
        <v>97</v>
      </c>
      <c r="B32" s="107">
        <v>15280395422</v>
      </c>
      <c r="C32" s="81" t="s">
        <v>11</v>
      </c>
      <c r="D32" s="21" t="s">
        <v>9</v>
      </c>
      <c r="E32" s="23"/>
      <c r="F32" s="27">
        <v>3224</v>
      </c>
      <c r="G32" s="28" t="s">
        <v>16</v>
      </c>
      <c r="H32" s="51"/>
      <c r="I32" s="51"/>
      <c r="J32" t="s">
        <v>30</v>
      </c>
    </row>
    <row r="33" spans="1:11" hidden="1" x14ac:dyDescent="0.25">
      <c r="A33" s="17" t="s">
        <v>103</v>
      </c>
      <c r="B33" s="59">
        <v>73660371074</v>
      </c>
      <c r="C33" s="70" t="s">
        <v>104</v>
      </c>
      <c r="D33" s="21" t="s">
        <v>9</v>
      </c>
      <c r="E33" s="23"/>
      <c r="F33" s="27">
        <v>3224</v>
      </c>
      <c r="G33" s="28" t="s">
        <v>16</v>
      </c>
      <c r="H33" s="51"/>
      <c r="I33" s="51"/>
    </row>
    <row r="34" spans="1:11" hidden="1" x14ac:dyDescent="0.25">
      <c r="A34" s="82" t="s">
        <v>146</v>
      </c>
      <c r="B34" s="116">
        <v>11655382108</v>
      </c>
      <c r="C34" s="70" t="s">
        <v>147</v>
      </c>
      <c r="D34" s="21" t="s">
        <v>9</v>
      </c>
      <c r="E34" s="23"/>
      <c r="F34" s="27">
        <v>3224</v>
      </c>
      <c r="G34" s="28" t="s">
        <v>16</v>
      </c>
      <c r="H34" s="51"/>
      <c r="I34" s="51"/>
    </row>
    <row r="35" spans="1:11" hidden="1" x14ac:dyDescent="0.25">
      <c r="A35" s="82" t="s">
        <v>113</v>
      </c>
      <c r="B35" s="59">
        <v>83605107180</v>
      </c>
      <c r="C35" s="70" t="s">
        <v>10</v>
      </c>
      <c r="D35" s="21" t="s">
        <v>9</v>
      </c>
      <c r="E35" s="23"/>
      <c r="F35" s="27">
        <v>3224</v>
      </c>
      <c r="G35" s="28" t="s">
        <v>16</v>
      </c>
      <c r="H35" s="51"/>
      <c r="I35" s="51"/>
    </row>
    <row r="36" spans="1:11" hidden="1" x14ac:dyDescent="0.25">
      <c r="A36" s="57" t="s">
        <v>91</v>
      </c>
      <c r="B36" s="107">
        <v>71642207963</v>
      </c>
      <c r="C36" s="26" t="s">
        <v>10</v>
      </c>
      <c r="D36" s="21" t="s">
        <v>9</v>
      </c>
      <c r="E36" s="23"/>
      <c r="F36" s="27">
        <v>3324</v>
      </c>
      <c r="G36" s="28" t="s">
        <v>16</v>
      </c>
      <c r="H36" s="51"/>
      <c r="I36" s="51"/>
    </row>
    <row r="37" spans="1:11" hidden="1" x14ac:dyDescent="0.25">
      <c r="A37" s="57" t="s">
        <v>143</v>
      </c>
      <c r="B37" s="116">
        <v>82443748182</v>
      </c>
      <c r="C37" s="26" t="s">
        <v>10</v>
      </c>
      <c r="D37" s="21" t="s">
        <v>9</v>
      </c>
      <c r="E37" s="23"/>
      <c r="F37" s="27">
        <v>3324</v>
      </c>
      <c r="G37" s="28" t="s">
        <v>16</v>
      </c>
      <c r="H37" s="51"/>
      <c r="I37" s="51"/>
    </row>
    <row r="38" spans="1:11" hidden="1" x14ac:dyDescent="0.25">
      <c r="A38" s="57" t="s">
        <v>115</v>
      </c>
      <c r="B38" s="85" t="s">
        <v>149</v>
      </c>
      <c r="C38" s="26" t="s">
        <v>10</v>
      </c>
      <c r="D38" s="21" t="s">
        <v>9</v>
      </c>
      <c r="E38" s="23"/>
      <c r="F38" s="27">
        <v>3324</v>
      </c>
      <c r="G38" s="28" t="s">
        <v>16</v>
      </c>
      <c r="H38" s="51"/>
      <c r="I38" s="51" t="s">
        <v>30</v>
      </c>
      <c r="K38" t="s">
        <v>30</v>
      </c>
    </row>
    <row r="39" spans="1:11" hidden="1" x14ac:dyDescent="0.25">
      <c r="A39" s="57" t="s">
        <v>137</v>
      </c>
      <c r="B39" s="107">
        <v>16827857930</v>
      </c>
      <c r="C39" s="26" t="s">
        <v>11</v>
      </c>
      <c r="D39" s="21" t="s">
        <v>9</v>
      </c>
      <c r="E39" s="23"/>
      <c r="F39" s="27">
        <v>3224</v>
      </c>
      <c r="G39" s="28" t="s">
        <v>16</v>
      </c>
      <c r="H39" s="51" t="s">
        <v>30</v>
      </c>
      <c r="I39" s="51"/>
    </row>
    <row r="40" spans="1:11" hidden="1" x14ac:dyDescent="0.25">
      <c r="A40" s="57" t="s">
        <v>130</v>
      </c>
      <c r="B40" s="26"/>
      <c r="C40" s="26" t="s">
        <v>11</v>
      </c>
      <c r="D40" s="21" t="s">
        <v>9</v>
      </c>
      <c r="E40" s="23"/>
      <c r="F40" s="27">
        <v>3224</v>
      </c>
      <c r="G40" s="28" t="s">
        <v>16</v>
      </c>
      <c r="H40" s="51"/>
      <c r="I40" s="51"/>
    </row>
    <row r="41" spans="1:11" hidden="1" x14ac:dyDescent="0.25">
      <c r="A41" s="21" t="s">
        <v>120</v>
      </c>
      <c r="B41" s="26">
        <v>39427677849</v>
      </c>
      <c r="C41" s="26" t="s">
        <v>11</v>
      </c>
      <c r="D41" s="21" t="s">
        <v>9</v>
      </c>
      <c r="E41" s="23"/>
      <c r="F41" s="27">
        <v>3224</v>
      </c>
      <c r="G41" s="28" t="s">
        <v>16</v>
      </c>
      <c r="H41" s="51"/>
      <c r="I41" s="51" t="s">
        <v>30</v>
      </c>
    </row>
    <row r="42" spans="1:11" hidden="1" x14ac:dyDescent="0.25">
      <c r="A42" s="128" t="s">
        <v>17</v>
      </c>
      <c r="B42" s="129"/>
      <c r="C42" s="129"/>
      <c r="D42" s="133"/>
      <c r="E42" s="25">
        <f>SUM(E31:E41)</f>
        <v>0</v>
      </c>
      <c r="F42" s="127"/>
      <c r="G42" s="127"/>
      <c r="H42" s="51"/>
      <c r="I42" s="51"/>
    </row>
    <row r="43" spans="1:11" x14ac:dyDescent="0.25">
      <c r="A43" s="57" t="s">
        <v>166</v>
      </c>
      <c r="B43" s="121" t="s">
        <v>22</v>
      </c>
      <c r="C43" s="118" t="s">
        <v>22</v>
      </c>
      <c r="D43" s="21" t="s">
        <v>9</v>
      </c>
      <c r="E43" s="23">
        <v>249.82</v>
      </c>
      <c r="F43" s="121">
        <v>3225</v>
      </c>
      <c r="G43" s="21" t="s">
        <v>81</v>
      </c>
      <c r="H43" s="51"/>
      <c r="I43" s="51"/>
    </row>
    <row r="44" spans="1:11" x14ac:dyDescent="0.25">
      <c r="A44" s="128" t="s">
        <v>84</v>
      </c>
      <c r="B44" s="129"/>
      <c r="C44" s="129"/>
      <c r="D44" s="133"/>
      <c r="E44" s="25">
        <f>SUM(E43:E43)</f>
        <v>249.82</v>
      </c>
      <c r="F44" s="127"/>
      <c r="G44" s="127"/>
      <c r="H44" s="51"/>
      <c r="I44" s="51"/>
    </row>
    <row r="45" spans="1:11" ht="13.5" hidden="1" customHeight="1" x14ac:dyDescent="0.25">
      <c r="A45" s="57" t="s">
        <v>123</v>
      </c>
      <c r="B45" s="26">
        <v>88448992592</v>
      </c>
      <c r="C45" s="26" t="s">
        <v>11</v>
      </c>
      <c r="D45" s="21" t="s">
        <v>9</v>
      </c>
      <c r="E45" s="23"/>
      <c r="F45" s="73">
        <v>3227</v>
      </c>
      <c r="G45" s="21" t="s">
        <v>124</v>
      </c>
      <c r="H45" s="51"/>
      <c r="I45" s="51"/>
    </row>
    <row r="46" spans="1:11" ht="13.5" hidden="1" customHeight="1" x14ac:dyDescent="0.25">
      <c r="A46" s="57" t="s">
        <v>132</v>
      </c>
      <c r="B46" s="81"/>
      <c r="C46" s="81" t="s">
        <v>11</v>
      </c>
      <c r="D46" s="21" t="s">
        <v>9</v>
      </c>
      <c r="E46" s="23"/>
      <c r="F46" s="101">
        <v>3227</v>
      </c>
      <c r="G46" s="21" t="s">
        <v>124</v>
      </c>
      <c r="H46" s="51"/>
      <c r="I46" s="51"/>
    </row>
    <row r="47" spans="1:11" ht="13.5" hidden="1" customHeight="1" x14ac:dyDescent="0.25">
      <c r="A47" s="57" t="s">
        <v>133</v>
      </c>
      <c r="B47" s="81"/>
      <c r="C47" s="81" t="s">
        <v>134</v>
      </c>
      <c r="D47" s="21" t="s">
        <v>9</v>
      </c>
      <c r="E47" s="23"/>
      <c r="F47" s="101">
        <v>3227</v>
      </c>
      <c r="G47" s="21" t="s">
        <v>124</v>
      </c>
      <c r="H47" s="51"/>
      <c r="I47" s="51"/>
      <c r="J47" t="s">
        <v>30</v>
      </c>
    </row>
    <row r="48" spans="1:11" ht="13.5" hidden="1" customHeight="1" x14ac:dyDescent="0.25">
      <c r="A48" s="57" t="s">
        <v>131</v>
      </c>
      <c r="B48" s="81"/>
      <c r="C48" s="81" t="s">
        <v>11</v>
      </c>
      <c r="D48" s="21" t="s">
        <v>9</v>
      </c>
      <c r="E48" s="23"/>
      <c r="F48" s="101">
        <v>3227</v>
      </c>
      <c r="G48" s="21" t="s">
        <v>124</v>
      </c>
      <c r="H48" s="51"/>
      <c r="I48" s="51"/>
    </row>
    <row r="49" spans="1:12" hidden="1" x14ac:dyDescent="0.25">
      <c r="A49" s="128" t="s">
        <v>135</v>
      </c>
      <c r="B49" s="129"/>
      <c r="C49" s="129"/>
      <c r="D49" s="133"/>
      <c r="E49" s="25">
        <f>SUM(E45:E48)</f>
        <v>0</v>
      </c>
      <c r="F49" s="128"/>
      <c r="G49" s="133"/>
      <c r="H49" s="51"/>
      <c r="I49" s="51" t="s">
        <v>30</v>
      </c>
    </row>
    <row r="50" spans="1:12" x14ac:dyDescent="0.25">
      <c r="A50" s="154" t="s">
        <v>18</v>
      </c>
      <c r="B50" s="155"/>
      <c r="C50" s="155"/>
      <c r="D50" s="61"/>
      <c r="E50" s="62">
        <f>E30+E28+E23+E49+E42+E44</f>
        <v>1040.8</v>
      </c>
      <c r="F50" s="63"/>
      <c r="G50" s="64"/>
      <c r="I50" s="51"/>
    </row>
    <row r="51" spans="1:12" x14ac:dyDescent="0.25">
      <c r="A51" s="17" t="s">
        <v>21</v>
      </c>
      <c r="B51" s="59">
        <v>85821130368</v>
      </c>
      <c r="C51" s="70" t="s">
        <v>10</v>
      </c>
      <c r="D51" s="18" t="s">
        <v>9</v>
      </c>
      <c r="E51" s="23">
        <v>1.91</v>
      </c>
      <c r="F51" s="17">
        <v>3231</v>
      </c>
      <c r="G51" s="17" t="s">
        <v>20</v>
      </c>
      <c r="I51" s="51"/>
    </row>
    <row r="52" spans="1:12" hidden="1" x14ac:dyDescent="0.25">
      <c r="A52" s="17" t="s">
        <v>19</v>
      </c>
      <c r="B52" s="59">
        <v>81793146560</v>
      </c>
      <c r="C52" s="70" t="s">
        <v>10</v>
      </c>
      <c r="D52" s="18" t="s">
        <v>9</v>
      </c>
      <c r="E52" s="23"/>
      <c r="F52" s="17">
        <v>3231</v>
      </c>
      <c r="G52" s="17" t="s">
        <v>20</v>
      </c>
      <c r="I52" s="51"/>
    </row>
    <row r="53" spans="1:12" hidden="1" x14ac:dyDescent="0.25">
      <c r="A53" s="17" t="s">
        <v>93</v>
      </c>
      <c r="B53" s="59">
        <v>29524210204</v>
      </c>
      <c r="C53" s="70" t="s">
        <v>10</v>
      </c>
      <c r="D53" s="18" t="s">
        <v>9</v>
      </c>
      <c r="E53" s="23"/>
      <c r="F53" s="17">
        <v>3231</v>
      </c>
      <c r="G53" s="17" t="s">
        <v>20</v>
      </c>
      <c r="H53" t="s">
        <v>30</v>
      </c>
      <c r="I53" s="51"/>
    </row>
    <row r="54" spans="1:12" hidden="1" x14ac:dyDescent="0.25">
      <c r="A54" s="17" t="s">
        <v>66</v>
      </c>
      <c r="B54" s="58" t="s">
        <v>70</v>
      </c>
      <c r="C54" s="70" t="s">
        <v>11</v>
      </c>
      <c r="D54" s="18" t="s">
        <v>9</v>
      </c>
      <c r="E54" s="23"/>
      <c r="F54" s="17">
        <v>3231</v>
      </c>
      <c r="G54" s="17" t="s">
        <v>60</v>
      </c>
      <c r="I54" s="51"/>
    </row>
    <row r="55" spans="1:12" x14ac:dyDescent="0.25">
      <c r="A55" s="17" t="s">
        <v>150</v>
      </c>
      <c r="B55" s="85" t="s">
        <v>192</v>
      </c>
      <c r="C55" s="70" t="s">
        <v>10</v>
      </c>
      <c r="D55" s="18" t="s">
        <v>9</v>
      </c>
      <c r="E55" s="23">
        <v>72</v>
      </c>
      <c r="F55" s="17">
        <v>3231</v>
      </c>
      <c r="G55" s="17" t="s">
        <v>77</v>
      </c>
      <c r="I55" s="51"/>
    </row>
    <row r="56" spans="1:12" x14ac:dyDescent="0.25">
      <c r="A56" s="17" t="s">
        <v>76</v>
      </c>
      <c r="B56" s="58" t="s">
        <v>78</v>
      </c>
      <c r="C56" s="70" t="s">
        <v>10</v>
      </c>
      <c r="D56" s="18" t="s">
        <v>9</v>
      </c>
      <c r="E56" s="23">
        <v>50.15</v>
      </c>
      <c r="F56" s="17">
        <v>3231</v>
      </c>
      <c r="G56" s="17" t="s">
        <v>77</v>
      </c>
      <c r="I56" s="51"/>
    </row>
    <row r="57" spans="1:12" x14ac:dyDescent="0.25">
      <c r="A57" s="128" t="s">
        <v>23</v>
      </c>
      <c r="B57" s="129"/>
      <c r="C57" s="129"/>
      <c r="D57" s="133"/>
      <c r="E57" s="25">
        <f>SUM(E51:E56)</f>
        <v>124.06</v>
      </c>
      <c r="F57" s="127"/>
      <c r="G57" s="127"/>
      <c r="I57" s="51" t="s">
        <v>30</v>
      </c>
    </row>
    <row r="58" spans="1:12" x14ac:dyDescent="0.25">
      <c r="A58" s="21" t="s">
        <v>155</v>
      </c>
      <c r="B58" s="118">
        <v>24836535037</v>
      </c>
      <c r="C58" s="118" t="s">
        <v>10</v>
      </c>
      <c r="D58" s="18" t="s">
        <v>9</v>
      </c>
      <c r="E58" s="23">
        <v>112.5</v>
      </c>
      <c r="F58" s="120">
        <v>3232</v>
      </c>
      <c r="G58" s="21" t="s">
        <v>94</v>
      </c>
      <c r="I58" s="51"/>
    </row>
    <row r="59" spans="1:12" x14ac:dyDescent="0.25">
      <c r="A59" s="128" t="s">
        <v>58</v>
      </c>
      <c r="B59" s="129"/>
      <c r="C59" s="129"/>
      <c r="D59" s="133"/>
      <c r="E59" s="25">
        <f>SUM(E58:E58)</f>
        <v>112.5</v>
      </c>
      <c r="F59" s="127"/>
      <c r="G59" s="127"/>
      <c r="H59" s="51"/>
      <c r="I59" s="51"/>
    </row>
    <row r="60" spans="1:12" x14ac:dyDescent="0.25">
      <c r="A60" s="17" t="s">
        <v>158</v>
      </c>
      <c r="B60" s="118" t="s">
        <v>22</v>
      </c>
      <c r="C60" s="70" t="s">
        <v>22</v>
      </c>
      <c r="D60" s="18" t="s">
        <v>9</v>
      </c>
      <c r="E60" s="23">
        <v>28.2</v>
      </c>
      <c r="F60" s="20">
        <v>3233</v>
      </c>
      <c r="G60" s="24" t="s">
        <v>105</v>
      </c>
      <c r="H60" s="51"/>
      <c r="I60" s="51"/>
    </row>
    <row r="61" spans="1:12" x14ac:dyDescent="0.25">
      <c r="A61" s="17" t="s">
        <v>125</v>
      </c>
      <c r="B61" s="122" t="s">
        <v>22</v>
      </c>
      <c r="C61" s="70" t="s">
        <v>22</v>
      </c>
      <c r="D61" s="18" t="s">
        <v>9</v>
      </c>
      <c r="E61" s="23">
        <v>750</v>
      </c>
      <c r="F61" s="20">
        <v>3233</v>
      </c>
      <c r="G61" s="24" t="s">
        <v>105</v>
      </c>
      <c r="H61" s="51"/>
      <c r="I61" s="51"/>
    </row>
    <row r="62" spans="1:12" x14ac:dyDescent="0.25">
      <c r="A62" s="128" t="s">
        <v>24</v>
      </c>
      <c r="B62" s="129"/>
      <c r="C62" s="129"/>
      <c r="D62" s="133"/>
      <c r="E62" s="25">
        <f>SUM(E60:E61)</f>
        <v>778.2</v>
      </c>
      <c r="F62" s="127"/>
      <c r="G62" s="127"/>
      <c r="H62" s="51" t="s">
        <v>30</v>
      </c>
      <c r="I62" s="51" t="s">
        <v>30</v>
      </c>
    </row>
    <row r="63" spans="1:12" x14ac:dyDescent="0.25">
      <c r="A63" s="17" t="s">
        <v>29</v>
      </c>
      <c r="B63" s="59">
        <v>84400309496</v>
      </c>
      <c r="C63" s="80" t="s">
        <v>25</v>
      </c>
      <c r="D63" s="18" t="s">
        <v>9</v>
      </c>
      <c r="E63" s="23">
        <v>10.9</v>
      </c>
      <c r="F63" s="24">
        <v>3234</v>
      </c>
      <c r="G63" s="17" t="s">
        <v>26</v>
      </c>
      <c r="H63" s="51"/>
      <c r="I63" s="51"/>
    </row>
    <row r="64" spans="1:12" x14ac:dyDescent="0.25">
      <c r="A64" s="17" t="s">
        <v>67</v>
      </c>
      <c r="B64" s="59">
        <v>68135834029</v>
      </c>
      <c r="C64" s="80" t="s">
        <v>11</v>
      </c>
      <c r="D64" s="18" t="s">
        <v>9</v>
      </c>
      <c r="E64" s="54">
        <v>58.47</v>
      </c>
      <c r="F64" s="24">
        <v>3234</v>
      </c>
      <c r="G64" s="17" t="s">
        <v>26</v>
      </c>
      <c r="H64" s="51"/>
      <c r="I64" s="51"/>
      <c r="J64" t="s">
        <v>30</v>
      </c>
      <c r="L64" t="s">
        <v>30</v>
      </c>
    </row>
    <row r="65" spans="1:9" x14ac:dyDescent="0.25">
      <c r="A65" s="128" t="s">
        <v>27</v>
      </c>
      <c r="B65" s="129"/>
      <c r="C65" s="129"/>
      <c r="D65" s="129"/>
      <c r="E65" s="32">
        <f>SUM(E63:E64)</f>
        <v>69.37</v>
      </c>
      <c r="F65" s="25"/>
      <c r="G65" s="29"/>
      <c r="H65" s="51"/>
      <c r="I65" s="51"/>
    </row>
    <row r="66" spans="1:9" x14ac:dyDescent="0.25">
      <c r="A66" s="17" t="s">
        <v>29</v>
      </c>
      <c r="B66" s="115">
        <v>84400309496</v>
      </c>
      <c r="C66" s="80" t="s">
        <v>25</v>
      </c>
      <c r="D66" s="18" t="s">
        <v>9</v>
      </c>
      <c r="E66" s="23">
        <v>86.76</v>
      </c>
      <c r="F66" s="17">
        <v>3235</v>
      </c>
      <c r="G66" s="17" t="s">
        <v>28</v>
      </c>
      <c r="H66" s="51"/>
      <c r="I66" s="51"/>
    </row>
    <row r="67" spans="1:9" x14ac:dyDescent="0.25">
      <c r="A67" s="17" t="s">
        <v>68</v>
      </c>
      <c r="B67" s="115">
        <v>86181644759</v>
      </c>
      <c r="C67" s="80" t="s">
        <v>11</v>
      </c>
      <c r="D67" s="18" t="s">
        <v>9</v>
      </c>
      <c r="E67" s="23">
        <v>500</v>
      </c>
      <c r="F67" s="17">
        <v>3235</v>
      </c>
      <c r="G67" s="17" t="s">
        <v>28</v>
      </c>
      <c r="H67" s="51"/>
      <c r="I67" s="51"/>
    </row>
    <row r="68" spans="1:9" x14ac:dyDescent="0.25">
      <c r="A68" s="17" t="s">
        <v>193</v>
      </c>
      <c r="B68" s="122" t="s">
        <v>22</v>
      </c>
      <c r="C68" s="119" t="s">
        <v>22</v>
      </c>
      <c r="D68" s="18" t="s">
        <v>9</v>
      </c>
      <c r="E68" s="23">
        <v>1000</v>
      </c>
      <c r="F68" s="17">
        <v>3235</v>
      </c>
      <c r="G68" s="17" t="s">
        <v>28</v>
      </c>
      <c r="H68" s="51"/>
      <c r="I68" s="51"/>
    </row>
    <row r="69" spans="1:9" ht="14.25" customHeight="1" x14ac:dyDescent="0.25">
      <c r="A69" s="128" t="s">
        <v>32</v>
      </c>
      <c r="B69" s="129"/>
      <c r="C69" s="129"/>
      <c r="D69" s="129"/>
      <c r="E69" s="32">
        <f>SUM(E66:E68)</f>
        <v>1586.76</v>
      </c>
      <c r="F69" s="33"/>
      <c r="G69" s="33"/>
      <c r="I69" s="51"/>
    </row>
    <row r="70" spans="1:9" ht="14.25" hidden="1" customHeight="1" x14ac:dyDescent="0.25">
      <c r="A70" s="17" t="s">
        <v>59</v>
      </c>
      <c r="B70" s="93">
        <v>82888704837</v>
      </c>
      <c r="C70" s="70" t="s">
        <v>11</v>
      </c>
      <c r="D70" s="18" t="s">
        <v>9</v>
      </c>
      <c r="E70" s="23"/>
      <c r="F70" s="17">
        <v>3237</v>
      </c>
      <c r="G70" s="17" t="s">
        <v>33</v>
      </c>
      <c r="I70" s="51"/>
    </row>
    <row r="71" spans="1:9" ht="14.25" hidden="1" customHeight="1" x14ac:dyDescent="0.25">
      <c r="A71" s="17" t="s">
        <v>144</v>
      </c>
      <c r="B71" s="117">
        <v>21777333810</v>
      </c>
      <c r="C71" s="70" t="s">
        <v>11</v>
      </c>
      <c r="D71" s="18" t="s">
        <v>9</v>
      </c>
      <c r="E71" s="23"/>
      <c r="F71" s="17">
        <v>3237</v>
      </c>
      <c r="G71" s="17" t="s">
        <v>33</v>
      </c>
      <c r="I71" s="51"/>
    </row>
    <row r="72" spans="1:9" x14ac:dyDescent="0.25">
      <c r="A72" s="17" t="s">
        <v>165</v>
      </c>
      <c r="B72" s="164" t="s">
        <v>22</v>
      </c>
      <c r="C72" s="70" t="s">
        <v>22</v>
      </c>
      <c r="D72" s="18" t="s">
        <v>9</v>
      </c>
      <c r="E72" s="23">
        <v>750</v>
      </c>
      <c r="F72" s="17">
        <v>3237</v>
      </c>
      <c r="G72" s="17" t="s">
        <v>33</v>
      </c>
      <c r="I72" s="51"/>
    </row>
    <row r="73" spans="1:9" x14ac:dyDescent="0.25">
      <c r="A73" s="17" t="s">
        <v>86</v>
      </c>
      <c r="B73" s="26" t="s">
        <v>22</v>
      </c>
      <c r="C73" s="26" t="s">
        <v>22</v>
      </c>
      <c r="D73" s="18" t="s">
        <v>9</v>
      </c>
      <c r="E73" s="23">
        <v>329.04</v>
      </c>
      <c r="F73" s="17">
        <v>3237</v>
      </c>
      <c r="G73" s="17" t="s">
        <v>64</v>
      </c>
      <c r="I73" s="51"/>
    </row>
    <row r="74" spans="1:9" x14ac:dyDescent="0.25">
      <c r="A74" s="17" t="s">
        <v>87</v>
      </c>
      <c r="B74" s="26" t="s">
        <v>22</v>
      </c>
      <c r="C74" s="26" t="s">
        <v>22</v>
      </c>
      <c r="D74" s="18" t="s">
        <v>9</v>
      </c>
      <c r="E74" s="54">
        <v>2483.25</v>
      </c>
      <c r="F74" s="17">
        <v>3237</v>
      </c>
      <c r="G74" s="17" t="s">
        <v>64</v>
      </c>
      <c r="I74" s="51"/>
    </row>
    <row r="75" spans="1:9" x14ac:dyDescent="0.25">
      <c r="A75" s="17" t="s">
        <v>148</v>
      </c>
      <c r="B75" s="26" t="s">
        <v>22</v>
      </c>
      <c r="C75" s="26" t="s">
        <v>22</v>
      </c>
      <c r="D75" s="18" t="s">
        <v>9</v>
      </c>
      <c r="E75" s="54">
        <v>893.07</v>
      </c>
      <c r="F75" s="17">
        <v>3237</v>
      </c>
      <c r="G75" s="17" t="s">
        <v>64</v>
      </c>
      <c r="I75" s="51"/>
    </row>
    <row r="76" spans="1:9" x14ac:dyDescent="0.25">
      <c r="A76" s="17" t="s">
        <v>88</v>
      </c>
      <c r="B76" s="74" t="s">
        <v>22</v>
      </c>
      <c r="C76" s="70" t="s">
        <v>22</v>
      </c>
      <c r="D76" s="18" t="s">
        <v>9</v>
      </c>
      <c r="E76" s="54">
        <v>437.3</v>
      </c>
      <c r="F76" s="17">
        <v>3237</v>
      </c>
      <c r="G76" s="17" t="s">
        <v>64</v>
      </c>
      <c r="I76" s="51" t="s">
        <v>30</v>
      </c>
    </row>
    <row r="77" spans="1:9" x14ac:dyDescent="0.25">
      <c r="A77" s="17" t="s">
        <v>142</v>
      </c>
      <c r="B77" s="74" t="s">
        <v>22</v>
      </c>
      <c r="C77" s="70" t="s">
        <v>22</v>
      </c>
      <c r="D77" s="18" t="s">
        <v>9</v>
      </c>
      <c r="E77" s="54">
        <v>358.62</v>
      </c>
      <c r="F77" s="17">
        <v>3237</v>
      </c>
      <c r="G77" s="17" t="s">
        <v>64</v>
      </c>
      <c r="I77" s="51"/>
    </row>
    <row r="78" spans="1:9" x14ac:dyDescent="0.25">
      <c r="A78" s="17" t="s">
        <v>187</v>
      </c>
      <c r="B78" s="74" t="s">
        <v>22</v>
      </c>
      <c r="C78" s="70" t="s">
        <v>22</v>
      </c>
      <c r="D78" s="18" t="s">
        <v>9</v>
      </c>
      <c r="E78" s="54">
        <v>103.31</v>
      </c>
      <c r="F78" s="17">
        <v>3237</v>
      </c>
      <c r="G78" s="17" t="s">
        <v>64</v>
      </c>
      <c r="I78" s="51"/>
    </row>
    <row r="79" spans="1:9" x14ac:dyDescent="0.25">
      <c r="A79" s="17" t="s">
        <v>188</v>
      </c>
      <c r="B79" s="74" t="s">
        <v>22</v>
      </c>
      <c r="C79" s="70" t="s">
        <v>22</v>
      </c>
      <c r="D79" s="18" t="s">
        <v>9</v>
      </c>
      <c r="E79" s="54">
        <v>78.2</v>
      </c>
      <c r="F79" s="17">
        <v>3237</v>
      </c>
      <c r="G79" s="17" t="s">
        <v>64</v>
      </c>
      <c r="I79" s="51"/>
    </row>
    <row r="80" spans="1:9" x14ac:dyDescent="0.25">
      <c r="A80" s="17" t="s">
        <v>127</v>
      </c>
      <c r="B80" s="26" t="s">
        <v>22</v>
      </c>
      <c r="C80" s="26" t="s">
        <v>22</v>
      </c>
      <c r="D80" s="18" t="s">
        <v>9</v>
      </c>
      <c r="E80" s="54">
        <v>72.66</v>
      </c>
      <c r="F80" s="17">
        <v>3237</v>
      </c>
      <c r="G80" s="17" t="s">
        <v>64</v>
      </c>
      <c r="I80" s="51"/>
    </row>
    <row r="81" spans="1:11" x14ac:dyDescent="0.25">
      <c r="A81" s="82" t="s">
        <v>107</v>
      </c>
      <c r="B81" s="26" t="s">
        <v>22</v>
      </c>
      <c r="C81" s="26" t="s">
        <v>22</v>
      </c>
      <c r="D81" s="18" t="s">
        <v>9</v>
      </c>
      <c r="E81" s="54">
        <v>362.06</v>
      </c>
      <c r="F81" s="17">
        <v>3237</v>
      </c>
      <c r="G81" s="17" t="s">
        <v>64</v>
      </c>
      <c r="I81" s="51"/>
    </row>
    <row r="82" spans="1:11" x14ac:dyDescent="0.25">
      <c r="A82" s="82" t="s">
        <v>106</v>
      </c>
      <c r="B82" s="26" t="s">
        <v>22</v>
      </c>
      <c r="C82" s="26" t="s">
        <v>22</v>
      </c>
      <c r="D82" s="18" t="s">
        <v>9</v>
      </c>
      <c r="E82" s="54">
        <f>1059.72+331.17</f>
        <v>1390.89</v>
      </c>
      <c r="F82" s="17">
        <v>3237</v>
      </c>
      <c r="G82" s="17" t="s">
        <v>64</v>
      </c>
      <c r="I82" s="51"/>
    </row>
    <row r="83" spans="1:11" x14ac:dyDescent="0.25">
      <c r="A83" s="82" t="s">
        <v>171</v>
      </c>
      <c r="B83" s="118" t="s">
        <v>22</v>
      </c>
      <c r="C83" s="118" t="s">
        <v>22</v>
      </c>
      <c r="D83" s="18" t="s">
        <v>9</v>
      </c>
      <c r="E83" s="55">
        <v>1347.07</v>
      </c>
      <c r="F83" s="17">
        <v>3237</v>
      </c>
      <c r="G83" s="17" t="s">
        <v>64</v>
      </c>
      <c r="I83" s="51"/>
    </row>
    <row r="84" spans="1:11" x14ac:dyDescent="0.25">
      <c r="A84" s="17" t="s">
        <v>126</v>
      </c>
      <c r="B84" s="26" t="s">
        <v>22</v>
      </c>
      <c r="C84" s="26" t="s">
        <v>22</v>
      </c>
      <c r="D84" s="18" t="s">
        <v>9</v>
      </c>
      <c r="E84" s="55">
        <v>1429.27</v>
      </c>
      <c r="F84" s="17">
        <v>3237</v>
      </c>
      <c r="G84" s="17" t="s">
        <v>64</v>
      </c>
      <c r="I84" s="51"/>
    </row>
    <row r="85" spans="1:11" x14ac:dyDescent="0.25">
      <c r="A85" s="17" t="s">
        <v>173</v>
      </c>
      <c r="B85" s="118" t="s">
        <v>22</v>
      </c>
      <c r="C85" s="118" t="s">
        <v>22</v>
      </c>
      <c r="D85" s="18" t="s">
        <v>9</v>
      </c>
      <c r="E85" s="55">
        <v>794.79</v>
      </c>
      <c r="F85" s="17">
        <v>3237</v>
      </c>
      <c r="G85" s="17" t="s">
        <v>64</v>
      </c>
      <c r="I85" s="51"/>
    </row>
    <row r="86" spans="1:11" x14ac:dyDescent="0.25">
      <c r="A86" s="17" t="s">
        <v>174</v>
      </c>
      <c r="B86" s="118" t="s">
        <v>22</v>
      </c>
      <c r="C86" s="118" t="s">
        <v>22</v>
      </c>
      <c r="D86" s="18" t="s">
        <v>9</v>
      </c>
      <c r="E86" s="55">
        <v>1178.17</v>
      </c>
      <c r="F86" s="17">
        <v>3237</v>
      </c>
      <c r="G86" s="17" t="s">
        <v>64</v>
      </c>
      <c r="I86" s="51"/>
    </row>
    <row r="87" spans="1:11" x14ac:dyDescent="0.25">
      <c r="A87" s="17" t="s">
        <v>175</v>
      </c>
      <c r="B87" s="118" t="s">
        <v>22</v>
      </c>
      <c r="C87" s="118" t="s">
        <v>22</v>
      </c>
      <c r="D87" s="18" t="s">
        <v>9</v>
      </c>
      <c r="E87" s="55">
        <v>1192.19</v>
      </c>
      <c r="F87" s="17">
        <v>3237</v>
      </c>
      <c r="G87" s="17" t="s">
        <v>64</v>
      </c>
      <c r="I87" s="51"/>
    </row>
    <row r="88" spans="1:11" x14ac:dyDescent="0.25">
      <c r="A88" s="17" t="s">
        <v>176</v>
      </c>
      <c r="B88" s="118" t="s">
        <v>22</v>
      </c>
      <c r="C88" s="118" t="s">
        <v>22</v>
      </c>
      <c r="D88" s="18" t="s">
        <v>9</v>
      </c>
      <c r="E88" s="55">
        <v>1200.77</v>
      </c>
      <c r="F88" s="17">
        <v>3237</v>
      </c>
      <c r="G88" s="17" t="s">
        <v>64</v>
      </c>
      <c r="I88" s="51"/>
    </row>
    <row r="89" spans="1:11" x14ac:dyDescent="0.25">
      <c r="A89" s="17" t="s">
        <v>177</v>
      </c>
      <c r="B89" s="118" t="s">
        <v>22</v>
      </c>
      <c r="C89" s="118" t="s">
        <v>22</v>
      </c>
      <c r="D89" s="18" t="s">
        <v>9</v>
      </c>
      <c r="E89" s="55">
        <v>1192.19</v>
      </c>
      <c r="F89" s="17">
        <v>3237</v>
      </c>
      <c r="G89" s="17" t="s">
        <v>64</v>
      </c>
      <c r="I89" s="51"/>
    </row>
    <row r="90" spans="1:11" x14ac:dyDescent="0.25">
      <c r="A90" s="17" t="s">
        <v>178</v>
      </c>
      <c r="B90" s="118" t="s">
        <v>22</v>
      </c>
      <c r="C90" s="118" t="s">
        <v>22</v>
      </c>
      <c r="D90" s="18" t="s">
        <v>9</v>
      </c>
      <c r="E90" s="55">
        <v>785.45</v>
      </c>
      <c r="F90" s="17">
        <v>3237</v>
      </c>
      <c r="G90" s="17" t="s">
        <v>64</v>
      </c>
      <c r="I90" s="51"/>
    </row>
    <row r="91" spans="1:11" x14ac:dyDescent="0.25">
      <c r="A91" s="17" t="s">
        <v>179</v>
      </c>
      <c r="B91" s="118" t="s">
        <v>22</v>
      </c>
      <c r="C91" s="118" t="s">
        <v>22</v>
      </c>
      <c r="D91" s="18" t="s">
        <v>9</v>
      </c>
      <c r="E91" s="55">
        <v>794.8</v>
      </c>
      <c r="F91" s="17">
        <v>3237</v>
      </c>
      <c r="G91" s="17" t="s">
        <v>64</v>
      </c>
      <c r="I91" s="51"/>
    </row>
    <row r="92" spans="1:11" x14ac:dyDescent="0.25">
      <c r="A92" s="17" t="s">
        <v>180</v>
      </c>
      <c r="B92" s="118" t="s">
        <v>22</v>
      </c>
      <c r="C92" s="118" t="s">
        <v>22</v>
      </c>
      <c r="D92" s="18" t="s">
        <v>9</v>
      </c>
      <c r="E92" s="55">
        <f>794.79+317.91</f>
        <v>1112.7</v>
      </c>
      <c r="F92" s="17">
        <v>3237</v>
      </c>
      <c r="G92" s="17" t="s">
        <v>64</v>
      </c>
      <c r="I92" s="51"/>
    </row>
    <row r="93" spans="1:11" x14ac:dyDescent="0.25">
      <c r="A93" s="17" t="s">
        <v>181</v>
      </c>
      <c r="B93" s="118" t="s">
        <v>22</v>
      </c>
      <c r="C93" s="118" t="s">
        <v>22</v>
      </c>
      <c r="D93" s="18" t="s">
        <v>9</v>
      </c>
      <c r="E93" s="55">
        <v>198.7</v>
      </c>
      <c r="F93" s="17">
        <v>3237</v>
      </c>
      <c r="G93" s="17" t="s">
        <v>64</v>
      </c>
      <c r="I93" s="51"/>
    </row>
    <row r="94" spans="1:11" x14ac:dyDescent="0.25">
      <c r="A94" s="17" t="s">
        <v>182</v>
      </c>
      <c r="B94" s="118" t="s">
        <v>22</v>
      </c>
      <c r="C94" s="118" t="s">
        <v>22</v>
      </c>
      <c r="D94" s="18" t="s">
        <v>9</v>
      </c>
      <c r="E94" s="55">
        <v>1748.54</v>
      </c>
      <c r="F94" s="17">
        <v>3237</v>
      </c>
      <c r="G94" s="17" t="s">
        <v>64</v>
      </c>
      <c r="I94" s="51"/>
      <c r="K94" t="s">
        <v>30</v>
      </c>
    </row>
    <row r="95" spans="1:11" x14ac:dyDescent="0.25">
      <c r="A95" s="17" t="s">
        <v>183</v>
      </c>
      <c r="B95" s="118" t="s">
        <v>22</v>
      </c>
      <c r="C95" s="118" t="s">
        <v>22</v>
      </c>
      <c r="D95" s="18" t="s">
        <v>9</v>
      </c>
      <c r="E95" s="55">
        <v>1212.3699999999999</v>
      </c>
      <c r="F95" s="17">
        <v>3237</v>
      </c>
      <c r="G95" s="17" t="s">
        <v>64</v>
      </c>
      <c r="I95" s="51"/>
    </row>
    <row r="96" spans="1:11" x14ac:dyDescent="0.25">
      <c r="A96" s="17" t="s">
        <v>184</v>
      </c>
      <c r="B96" s="118" t="s">
        <v>22</v>
      </c>
      <c r="C96" s="118" t="s">
        <v>22</v>
      </c>
      <c r="D96" s="18" t="s">
        <v>9</v>
      </c>
      <c r="E96" s="55">
        <v>3973.96</v>
      </c>
      <c r="F96" s="17">
        <v>3237</v>
      </c>
      <c r="G96" s="17" t="s">
        <v>64</v>
      </c>
      <c r="I96" s="51"/>
    </row>
    <row r="97" spans="1:11" x14ac:dyDescent="0.25">
      <c r="A97" s="17" t="s">
        <v>194</v>
      </c>
      <c r="B97" s="118" t="s">
        <v>22</v>
      </c>
      <c r="C97" s="118" t="s">
        <v>22</v>
      </c>
      <c r="D97" s="18" t="s">
        <v>9</v>
      </c>
      <c r="E97" s="55">
        <v>1125</v>
      </c>
      <c r="F97" s="17">
        <v>3237</v>
      </c>
      <c r="G97" s="17" t="s">
        <v>64</v>
      </c>
      <c r="I97" s="51"/>
    </row>
    <row r="98" spans="1:11" x14ac:dyDescent="0.25">
      <c r="A98" s="128" t="s">
        <v>34</v>
      </c>
      <c r="B98" s="129"/>
      <c r="C98" s="129"/>
      <c r="D98" s="129"/>
      <c r="E98" s="32">
        <f>SUM(E70:E97)</f>
        <v>26544.370000000006</v>
      </c>
      <c r="F98" s="33"/>
      <c r="G98" s="33"/>
      <c r="I98" s="51" t="s">
        <v>30</v>
      </c>
    </row>
    <row r="99" spans="1:11" hidden="1" x14ac:dyDescent="0.25">
      <c r="A99" s="17" t="s">
        <v>35</v>
      </c>
      <c r="B99" s="93">
        <v>82888704837</v>
      </c>
      <c r="C99" s="70" t="s">
        <v>11</v>
      </c>
      <c r="D99" s="18" t="s">
        <v>9</v>
      </c>
      <c r="E99" s="23"/>
      <c r="F99" s="17">
        <v>3238</v>
      </c>
      <c r="G99" s="17" t="s">
        <v>36</v>
      </c>
      <c r="I99" s="51"/>
    </row>
    <row r="100" spans="1:11" hidden="1" x14ac:dyDescent="0.25">
      <c r="A100" s="17" t="s">
        <v>31</v>
      </c>
      <c r="B100" s="107">
        <v>91591564577</v>
      </c>
      <c r="C100" s="80" t="s">
        <v>10</v>
      </c>
      <c r="D100" s="18" t="s">
        <v>9</v>
      </c>
      <c r="E100" s="23"/>
      <c r="F100" s="17">
        <v>3238</v>
      </c>
      <c r="G100" s="17" t="s">
        <v>36</v>
      </c>
      <c r="I100" s="51"/>
    </row>
    <row r="101" spans="1:11" hidden="1" x14ac:dyDescent="0.25">
      <c r="A101" s="17" t="s">
        <v>75</v>
      </c>
      <c r="B101" s="26" t="s">
        <v>22</v>
      </c>
      <c r="C101" s="26" t="s">
        <v>22</v>
      </c>
      <c r="D101" s="72" t="s">
        <v>9</v>
      </c>
      <c r="E101" s="54"/>
      <c r="F101" s="17">
        <v>3238</v>
      </c>
      <c r="G101" s="17" t="s">
        <v>36</v>
      </c>
      <c r="I101" s="51"/>
      <c r="K101" t="s">
        <v>30</v>
      </c>
    </row>
    <row r="102" spans="1:11" hidden="1" x14ac:dyDescent="0.25">
      <c r="A102" s="82" t="s">
        <v>96</v>
      </c>
      <c r="B102" s="91"/>
      <c r="C102" s="81"/>
      <c r="D102" s="72" t="s">
        <v>9</v>
      </c>
      <c r="E102" s="54"/>
      <c r="F102" s="17">
        <v>3238</v>
      </c>
      <c r="G102" s="17" t="s">
        <v>36</v>
      </c>
      <c r="I102" s="51"/>
    </row>
    <row r="103" spans="1:11" hidden="1" x14ac:dyDescent="0.25">
      <c r="A103" s="131" t="s">
        <v>37</v>
      </c>
      <c r="B103" s="132"/>
      <c r="C103" s="132"/>
      <c r="D103" s="132"/>
      <c r="E103" s="32">
        <f>SUM(E99:E102)</f>
        <v>0</v>
      </c>
      <c r="F103" s="33"/>
      <c r="G103" s="33"/>
      <c r="I103" s="51"/>
      <c r="J103" t="s">
        <v>30</v>
      </c>
    </row>
    <row r="104" spans="1:11" x14ac:dyDescent="0.25">
      <c r="A104" s="57" t="s">
        <v>114</v>
      </c>
      <c r="B104" s="26" t="s">
        <v>22</v>
      </c>
      <c r="C104" s="26" t="s">
        <v>22</v>
      </c>
      <c r="D104" s="72" t="s">
        <v>9</v>
      </c>
      <c r="E104" s="55">
        <v>1877.81</v>
      </c>
      <c r="F104" s="17">
        <v>3239</v>
      </c>
      <c r="G104" s="17" t="s">
        <v>71</v>
      </c>
      <c r="I104" s="51"/>
      <c r="J104" t="s">
        <v>30</v>
      </c>
    </row>
    <row r="105" spans="1:11" x14ac:dyDescent="0.25">
      <c r="A105" s="82" t="s">
        <v>138</v>
      </c>
      <c r="B105" s="26" t="s">
        <v>22</v>
      </c>
      <c r="C105" s="26" t="s">
        <v>22</v>
      </c>
      <c r="D105" s="72" t="s">
        <v>9</v>
      </c>
      <c r="E105" s="55">
        <v>601</v>
      </c>
      <c r="F105" s="17">
        <v>3239</v>
      </c>
      <c r="G105" s="60" t="s">
        <v>74</v>
      </c>
      <c r="I105" s="51"/>
      <c r="J105" t="s">
        <v>30</v>
      </c>
    </row>
    <row r="106" spans="1:11" x14ac:dyDescent="0.25">
      <c r="A106" s="128" t="s">
        <v>39</v>
      </c>
      <c r="B106" s="129"/>
      <c r="C106" s="129"/>
      <c r="D106" s="129"/>
      <c r="E106" s="32">
        <f>SUM(E104:E105)</f>
        <v>2478.81</v>
      </c>
      <c r="F106" s="33"/>
      <c r="G106" s="33"/>
      <c r="I106" s="51"/>
      <c r="K106" t="s">
        <v>30</v>
      </c>
    </row>
    <row r="107" spans="1:11" x14ac:dyDescent="0.25">
      <c r="A107" s="130" t="s">
        <v>38</v>
      </c>
      <c r="B107" s="130"/>
      <c r="C107" s="130"/>
      <c r="D107" s="123"/>
      <c r="E107" s="124">
        <f>+E103+E98+E69+E65+E62+E57+E106+E59</f>
        <v>31694.070000000007</v>
      </c>
      <c r="F107" s="139"/>
      <c r="G107" s="140"/>
      <c r="I107" s="51"/>
    </row>
    <row r="108" spans="1:11" x14ac:dyDescent="0.25">
      <c r="A108" s="21" t="s">
        <v>151</v>
      </c>
      <c r="B108" s="116">
        <v>79030900853</v>
      </c>
      <c r="C108" s="26" t="s">
        <v>11</v>
      </c>
      <c r="D108" s="72" t="s">
        <v>9</v>
      </c>
      <c r="E108" s="54">
        <v>210</v>
      </c>
      <c r="F108" s="108">
        <v>3241</v>
      </c>
      <c r="G108" s="28" t="s">
        <v>73</v>
      </c>
      <c r="I108" s="51"/>
    </row>
    <row r="109" spans="1:11" x14ac:dyDescent="0.25">
      <c r="A109" s="21" t="s">
        <v>172</v>
      </c>
      <c r="B109" s="118" t="s">
        <v>22</v>
      </c>
      <c r="C109" s="118" t="s">
        <v>22</v>
      </c>
      <c r="D109" s="72" t="s">
        <v>9</v>
      </c>
      <c r="E109" s="54">
        <v>212.46</v>
      </c>
      <c r="F109" s="121">
        <v>3241</v>
      </c>
      <c r="G109" s="28" t="s">
        <v>73</v>
      </c>
      <c r="I109" s="51"/>
    </row>
    <row r="110" spans="1:11" x14ac:dyDescent="0.25">
      <c r="A110" s="21" t="s">
        <v>176</v>
      </c>
      <c r="B110" s="118" t="s">
        <v>22</v>
      </c>
      <c r="C110" s="118" t="s">
        <v>22</v>
      </c>
      <c r="D110" s="72" t="s">
        <v>9</v>
      </c>
      <c r="E110" s="54">
        <v>211.93</v>
      </c>
      <c r="F110" s="121">
        <v>3241</v>
      </c>
      <c r="G110" s="28" t="s">
        <v>73</v>
      </c>
      <c r="I110" s="51"/>
    </row>
    <row r="111" spans="1:11" x14ac:dyDescent="0.25">
      <c r="A111" s="21" t="s">
        <v>178</v>
      </c>
      <c r="B111" s="118" t="s">
        <v>22</v>
      </c>
      <c r="C111" s="118" t="s">
        <v>22</v>
      </c>
      <c r="D111" s="72" t="s">
        <v>9</v>
      </c>
      <c r="E111" s="54">
        <v>22.76</v>
      </c>
      <c r="F111" s="121">
        <v>3241</v>
      </c>
      <c r="G111" s="28" t="s">
        <v>73</v>
      </c>
      <c r="I111" s="51"/>
    </row>
    <row r="112" spans="1:11" x14ac:dyDescent="0.25">
      <c r="A112" s="21" t="s">
        <v>179</v>
      </c>
      <c r="B112" s="118" t="s">
        <v>22</v>
      </c>
      <c r="C112" s="118" t="s">
        <v>22</v>
      </c>
      <c r="D112" s="72" t="s">
        <v>9</v>
      </c>
      <c r="E112" s="54">
        <v>116.7</v>
      </c>
      <c r="F112" s="121">
        <v>3241</v>
      </c>
      <c r="G112" s="28" t="s">
        <v>73</v>
      </c>
      <c r="I112" s="51"/>
    </row>
    <row r="113" spans="1:12" x14ac:dyDescent="0.25">
      <c r="A113" s="21" t="s">
        <v>183</v>
      </c>
      <c r="B113" s="118" t="s">
        <v>22</v>
      </c>
      <c r="C113" s="118" t="s">
        <v>22</v>
      </c>
      <c r="D113" s="72" t="s">
        <v>9</v>
      </c>
      <c r="E113" s="54">
        <v>211.74</v>
      </c>
      <c r="F113" s="121">
        <v>3241</v>
      </c>
      <c r="G113" s="28" t="s">
        <v>73</v>
      </c>
      <c r="I113" s="51"/>
    </row>
    <row r="114" spans="1:12" x14ac:dyDescent="0.25">
      <c r="A114" s="21" t="s">
        <v>116</v>
      </c>
      <c r="B114" s="85" t="s">
        <v>121</v>
      </c>
      <c r="C114" s="26" t="s">
        <v>11</v>
      </c>
      <c r="D114" s="18" t="s">
        <v>9</v>
      </c>
      <c r="E114" s="54">
        <v>480</v>
      </c>
      <c r="F114" s="95">
        <v>3241</v>
      </c>
      <c r="G114" s="28" t="s">
        <v>73</v>
      </c>
      <c r="I114" s="51" t="s">
        <v>30</v>
      </c>
    </row>
    <row r="115" spans="1:12" x14ac:dyDescent="0.25">
      <c r="A115" s="21" t="s">
        <v>122</v>
      </c>
      <c r="B115" s="26" t="s">
        <v>22</v>
      </c>
      <c r="C115" s="26" t="s">
        <v>22</v>
      </c>
      <c r="D115" s="18" t="s">
        <v>9</v>
      </c>
      <c r="E115" s="54">
        <v>300</v>
      </c>
      <c r="F115" s="95">
        <v>3241</v>
      </c>
      <c r="G115" s="28" t="s">
        <v>73</v>
      </c>
      <c r="I115" s="51" t="s">
        <v>30</v>
      </c>
      <c r="J115" t="s">
        <v>30</v>
      </c>
    </row>
    <row r="116" spans="1:12" x14ac:dyDescent="0.25">
      <c r="A116" s="136" t="s">
        <v>100</v>
      </c>
      <c r="B116" s="137"/>
      <c r="C116" s="137"/>
      <c r="D116" s="138"/>
      <c r="E116" s="68">
        <f>SUM(E108:E115)</f>
        <v>1765.5900000000001</v>
      </c>
      <c r="F116" s="67"/>
      <c r="G116" s="69"/>
      <c r="I116" s="51"/>
      <c r="K116" t="s">
        <v>30</v>
      </c>
    </row>
    <row r="117" spans="1:12" s="51" customFormat="1" ht="14.25" customHeight="1" x14ac:dyDescent="0.25">
      <c r="A117" s="82" t="s">
        <v>117</v>
      </c>
      <c r="B117" s="116">
        <v>94989605030</v>
      </c>
      <c r="C117" s="26" t="s">
        <v>10</v>
      </c>
      <c r="D117" s="72" t="s">
        <v>9</v>
      </c>
      <c r="E117" s="55">
        <v>347.85</v>
      </c>
      <c r="F117" s="17">
        <v>3293</v>
      </c>
      <c r="G117" s="60" t="s">
        <v>65</v>
      </c>
    </row>
    <row r="118" spans="1:12" s="51" customFormat="1" ht="14.25" customHeight="1" x14ac:dyDescent="0.25">
      <c r="A118" s="82" t="s">
        <v>128</v>
      </c>
      <c r="B118" s="118" t="s">
        <v>22</v>
      </c>
      <c r="C118" s="118" t="s">
        <v>22</v>
      </c>
      <c r="D118" s="72" t="s">
        <v>9</v>
      </c>
      <c r="E118" s="55">
        <v>100</v>
      </c>
      <c r="F118" s="17">
        <v>3299</v>
      </c>
      <c r="G118" s="17" t="s">
        <v>80</v>
      </c>
    </row>
    <row r="119" spans="1:12" s="51" customFormat="1" ht="14.25" customHeight="1" x14ac:dyDescent="0.25">
      <c r="A119" s="82" t="s">
        <v>195</v>
      </c>
      <c r="B119" s="121">
        <v>61560026399</v>
      </c>
      <c r="C119" s="118" t="s">
        <v>112</v>
      </c>
      <c r="D119" s="72" t="s">
        <v>9</v>
      </c>
      <c r="E119" s="55">
        <v>170</v>
      </c>
      <c r="F119" s="17">
        <v>3299</v>
      </c>
      <c r="G119" s="17" t="s">
        <v>80</v>
      </c>
    </row>
    <row r="120" spans="1:12" s="51" customFormat="1" ht="14.25" customHeight="1" x14ac:dyDescent="0.25">
      <c r="A120" s="82" t="s">
        <v>118</v>
      </c>
      <c r="B120" s="116">
        <v>31512675569</v>
      </c>
      <c r="C120" s="26" t="s">
        <v>10</v>
      </c>
      <c r="D120" s="72" t="s">
        <v>9</v>
      </c>
      <c r="E120" s="55">
        <v>410</v>
      </c>
      <c r="F120" s="17">
        <v>3299</v>
      </c>
      <c r="G120" s="17" t="s">
        <v>99</v>
      </c>
    </row>
    <row r="121" spans="1:12" x14ac:dyDescent="0.25">
      <c r="A121" s="82" t="s">
        <v>160</v>
      </c>
      <c r="B121" s="121">
        <v>86398671550</v>
      </c>
      <c r="C121" s="118" t="s">
        <v>161</v>
      </c>
      <c r="D121" s="72" t="s">
        <v>9</v>
      </c>
      <c r="E121" s="55">
        <v>25</v>
      </c>
      <c r="F121" s="17">
        <v>3299</v>
      </c>
      <c r="G121" s="17" t="s">
        <v>99</v>
      </c>
    </row>
    <row r="122" spans="1:12" x14ac:dyDescent="0.25">
      <c r="A122" s="141" t="s">
        <v>39</v>
      </c>
      <c r="B122" s="141"/>
      <c r="C122" s="141"/>
      <c r="D122" s="65"/>
      <c r="E122" s="66">
        <f>SUM(E117:E121)</f>
        <v>1052.8499999999999</v>
      </c>
      <c r="F122" s="141"/>
      <c r="G122" s="141"/>
    </row>
    <row r="123" spans="1:12" s="51" customFormat="1" x14ac:dyDescent="0.25">
      <c r="A123" s="17" t="s">
        <v>40</v>
      </c>
      <c r="B123" s="114">
        <v>52508873833</v>
      </c>
      <c r="C123" s="94" t="s">
        <v>41</v>
      </c>
      <c r="D123" s="72" t="s">
        <v>9</v>
      </c>
      <c r="E123" s="34">
        <v>206.96</v>
      </c>
      <c r="F123" s="17">
        <v>3431</v>
      </c>
      <c r="G123" s="17" t="s">
        <v>42</v>
      </c>
      <c r="K123" s="51" t="s">
        <v>30</v>
      </c>
    </row>
    <row r="124" spans="1:12" x14ac:dyDescent="0.25">
      <c r="A124" s="128" t="s">
        <v>43</v>
      </c>
      <c r="B124" s="129"/>
      <c r="C124" s="129"/>
      <c r="D124" s="31"/>
      <c r="E124" s="32">
        <f>SUM(E123:E123)</f>
        <v>206.96</v>
      </c>
      <c r="F124" s="128"/>
      <c r="G124" s="133"/>
      <c r="L124" t="s">
        <v>30</v>
      </c>
    </row>
    <row r="125" spans="1:12" x14ac:dyDescent="0.25">
      <c r="A125" s="143" t="s">
        <v>140</v>
      </c>
      <c r="B125" s="143"/>
      <c r="C125" s="143"/>
      <c r="D125" s="36"/>
      <c r="E125" s="37">
        <f>E107+E122+E50+E124+E116+E19</f>
        <v>45543.430000000008</v>
      </c>
      <c r="F125" s="38"/>
      <c r="G125" s="38"/>
    </row>
    <row r="126" spans="1:12" x14ac:dyDescent="0.25">
      <c r="A126" s="21" t="s">
        <v>159</v>
      </c>
      <c r="B126" s="118">
        <v>86357741882</v>
      </c>
      <c r="C126" s="118" t="s">
        <v>197</v>
      </c>
      <c r="D126" s="72" t="s">
        <v>9</v>
      </c>
      <c r="E126" s="23">
        <v>1780</v>
      </c>
      <c r="F126" s="17">
        <v>4221</v>
      </c>
      <c r="G126" s="17" t="s">
        <v>196</v>
      </c>
    </row>
    <row r="127" spans="1:12" x14ac:dyDescent="0.25">
      <c r="A127" s="67"/>
      <c r="B127" s="67"/>
      <c r="C127" s="67"/>
      <c r="D127" s="67"/>
      <c r="E127" s="125">
        <f>E126</f>
        <v>1780</v>
      </c>
      <c r="F127" s="126"/>
      <c r="G127" s="126"/>
    </row>
    <row r="128" spans="1:12" s="51" customFormat="1" x14ac:dyDescent="0.25">
      <c r="A128" s="21" t="s">
        <v>152</v>
      </c>
      <c r="B128" s="118">
        <v>25991992065</v>
      </c>
      <c r="C128" s="118" t="s">
        <v>10</v>
      </c>
      <c r="D128" s="21" t="s">
        <v>9</v>
      </c>
      <c r="E128" s="23">
        <v>40600</v>
      </c>
      <c r="F128" s="27">
        <v>4224</v>
      </c>
      <c r="G128" s="28" t="s">
        <v>136</v>
      </c>
    </row>
    <row r="129" spans="1:11" s="51" customFormat="1" x14ac:dyDescent="0.25">
      <c r="A129" s="57" t="s">
        <v>170</v>
      </c>
      <c r="B129" s="118" t="s">
        <v>22</v>
      </c>
      <c r="C129" s="118" t="s">
        <v>22</v>
      </c>
      <c r="D129" s="21" t="s">
        <v>9</v>
      </c>
      <c r="E129" s="23">
        <v>3000</v>
      </c>
      <c r="F129" s="27">
        <v>4224</v>
      </c>
      <c r="G129" s="28" t="s">
        <v>136</v>
      </c>
    </row>
    <row r="130" spans="1:11" x14ac:dyDescent="0.25">
      <c r="A130" s="142" t="s">
        <v>139</v>
      </c>
      <c r="B130" s="142"/>
      <c r="C130" s="142"/>
      <c r="D130" s="109"/>
      <c r="E130" s="110">
        <f>E128+E129</f>
        <v>43600</v>
      </c>
      <c r="F130" s="111"/>
      <c r="G130" s="111"/>
    </row>
    <row r="131" spans="1:11" x14ac:dyDescent="0.25">
      <c r="A131" s="143" t="s">
        <v>141</v>
      </c>
      <c r="B131" s="143"/>
      <c r="C131" s="143"/>
      <c r="D131" s="36"/>
      <c r="E131" s="37">
        <f>E130+E127</f>
        <v>45380</v>
      </c>
      <c r="F131" s="38"/>
      <c r="G131" s="38"/>
    </row>
    <row r="132" spans="1:11" x14ac:dyDescent="0.25">
      <c r="A132" s="144" t="s">
        <v>44</v>
      </c>
      <c r="B132" s="144"/>
      <c r="C132" s="144"/>
      <c r="D132" s="144"/>
      <c r="E132" s="112">
        <f>E131+E125</f>
        <v>90923.430000000008</v>
      </c>
      <c r="F132" s="113"/>
      <c r="G132" s="113"/>
    </row>
    <row r="133" spans="1:11" x14ac:dyDescent="0.25">
      <c r="A133" s="49"/>
      <c r="B133" s="49"/>
      <c r="C133" s="49"/>
      <c r="D133" s="49"/>
      <c r="E133" s="103"/>
      <c r="F133" s="51"/>
      <c r="G133" s="51"/>
    </row>
    <row r="134" spans="1:11" x14ac:dyDescent="0.25">
      <c r="A134" s="51" t="s">
        <v>45</v>
      </c>
      <c r="B134" s="104"/>
      <c r="C134" s="105"/>
      <c r="D134" s="106"/>
      <c r="E134" s="51"/>
      <c r="F134" s="51"/>
      <c r="G134" s="51"/>
      <c r="K134" t="s">
        <v>30</v>
      </c>
    </row>
    <row r="135" spans="1:11" x14ac:dyDescent="0.25">
      <c r="A135" t="s">
        <v>46</v>
      </c>
      <c r="B135" s="39"/>
      <c r="C135" s="78"/>
      <c r="D135" s="40"/>
      <c r="G135" t="s">
        <v>30</v>
      </c>
    </row>
    <row r="136" spans="1:11" x14ac:dyDescent="0.25">
      <c r="A136" t="s">
        <v>47</v>
      </c>
      <c r="B136" s="39"/>
      <c r="C136" s="78"/>
      <c r="D136" s="40"/>
    </row>
    <row r="137" spans="1:11" x14ac:dyDescent="0.25">
      <c r="B137" s="39"/>
      <c r="C137" s="78"/>
      <c r="D137" s="40"/>
      <c r="I137" t="s">
        <v>30</v>
      </c>
    </row>
    <row r="138" spans="1:11" x14ac:dyDescent="0.25">
      <c r="A138" s="134" t="s">
        <v>185</v>
      </c>
      <c r="B138" s="134"/>
      <c r="C138" s="134"/>
      <c r="D138" s="134"/>
      <c r="E138" s="134"/>
    </row>
    <row r="139" spans="1:11" x14ac:dyDescent="0.25">
      <c r="B139" s="39"/>
      <c r="C139" s="78"/>
      <c r="D139" s="40"/>
    </row>
    <row r="140" spans="1:11" x14ac:dyDescent="0.25">
      <c r="A140" s="71" t="s">
        <v>48</v>
      </c>
      <c r="B140" s="135" t="s">
        <v>49</v>
      </c>
      <c r="C140" s="135"/>
      <c r="D140" s="135"/>
      <c r="E140" s="135"/>
    </row>
    <row r="141" spans="1:11" x14ac:dyDescent="0.25">
      <c r="A141" s="148">
        <f>2475.38+170.88+274688.27</f>
        <v>277334.53000000003</v>
      </c>
      <c r="B141" s="150" t="s">
        <v>50</v>
      </c>
      <c r="C141" s="150"/>
      <c r="D141" s="150"/>
      <c r="E141" s="150"/>
      <c r="I141" t="s">
        <v>30</v>
      </c>
    </row>
    <row r="142" spans="1:11" x14ac:dyDescent="0.25">
      <c r="A142" s="149"/>
      <c r="B142" s="150"/>
      <c r="C142" s="150"/>
      <c r="D142" s="150"/>
      <c r="E142" s="150"/>
    </row>
    <row r="143" spans="1:11" x14ac:dyDescent="0.25">
      <c r="A143" s="41">
        <f>1344+1395+5688.43</f>
        <v>8427.43</v>
      </c>
      <c r="B143" s="151" t="s">
        <v>51</v>
      </c>
      <c r="C143" s="152"/>
      <c r="D143" s="152"/>
      <c r="E143" s="153"/>
      <c r="G143" t="s">
        <v>30</v>
      </c>
    </row>
    <row r="144" spans="1:11" x14ac:dyDescent="0.25">
      <c r="A144" s="23">
        <f>408.43+28.2+45323.59</f>
        <v>45760.219999999994</v>
      </c>
      <c r="B144" s="151" t="s">
        <v>52</v>
      </c>
      <c r="C144" s="152"/>
      <c r="D144" s="152"/>
      <c r="E144" s="153"/>
    </row>
    <row r="145" spans="1:7" x14ac:dyDescent="0.25">
      <c r="A145" s="23">
        <v>4783.67</v>
      </c>
      <c r="B145" s="151" t="s">
        <v>53</v>
      </c>
      <c r="C145" s="152"/>
      <c r="D145" s="152"/>
      <c r="E145" s="153"/>
    </row>
    <row r="146" spans="1:7" x14ac:dyDescent="0.25">
      <c r="A146" s="41">
        <f>6685.3+142.04</f>
        <v>6827.34</v>
      </c>
      <c r="B146" s="151" t="s">
        <v>54</v>
      </c>
      <c r="C146" s="152"/>
      <c r="D146" s="152"/>
      <c r="E146" s="153"/>
    </row>
    <row r="147" spans="1:7" x14ac:dyDescent="0.25">
      <c r="A147" s="23">
        <f>1300+1050</f>
        <v>2350</v>
      </c>
      <c r="B147" s="151" t="s">
        <v>55</v>
      </c>
      <c r="C147" s="152"/>
      <c r="D147" s="152"/>
      <c r="E147" s="153"/>
    </row>
    <row r="148" spans="1:7" x14ac:dyDescent="0.25">
      <c r="A148" s="23">
        <f>91.29+91.29</f>
        <v>182.58</v>
      </c>
      <c r="B148" s="43" t="s">
        <v>61</v>
      </c>
      <c r="C148" s="79"/>
      <c r="D148" s="30"/>
      <c r="E148" s="44"/>
    </row>
    <row r="149" spans="1:7" x14ac:dyDescent="0.25">
      <c r="A149" s="23">
        <v>0</v>
      </c>
      <c r="B149" s="43" t="s">
        <v>63</v>
      </c>
      <c r="C149" s="79"/>
      <c r="D149" s="42"/>
      <c r="E149" s="44"/>
    </row>
    <row r="150" spans="1:7" x14ac:dyDescent="0.25">
      <c r="A150" s="23">
        <v>4000</v>
      </c>
      <c r="B150" s="96" t="s">
        <v>119</v>
      </c>
      <c r="C150" s="79"/>
      <c r="D150" s="97"/>
      <c r="E150" s="98"/>
    </row>
    <row r="151" spans="1:7" x14ac:dyDescent="0.25">
      <c r="A151" s="45">
        <v>0</v>
      </c>
      <c r="B151" s="145" t="s">
        <v>56</v>
      </c>
      <c r="C151" s="146"/>
      <c r="D151" s="146"/>
      <c r="E151" s="147"/>
    </row>
    <row r="152" spans="1:7" x14ac:dyDescent="0.25">
      <c r="A152" s="46">
        <f>SUM(A141:A151)</f>
        <v>349665.77</v>
      </c>
      <c r="B152" s="39"/>
      <c r="C152" s="78"/>
      <c r="D152" s="40"/>
    </row>
    <row r="153" spans="1:7" x14ac:dyDescent="0.25">
      <c r="A153" s="47"/>
      <c r="B153" s="39"/>
      <c r="C153" s="78"/>
      <c r="D153" s="40"/>
      <c r="G153" t="s">
        <v>30</v>
      </c>
    </row>
    <row r="154" spans="1:7" x14ac:dyDescent="0.25">
      <c r="A154" s="48" t="s">
        <v>57</v>
      </c>
      <c r="B154" s="35">
        <f>A152+E125</f>
        <v>395209.2</v>
      </c>
      <c r="C154" s="50"/>
      <c r="D154" s="49"/>
      <c r="E154" s="50"/>
    </row>
    <row r="163" spans="13:13" x14ac:dyDescent="0.25">
      <c r="M163" s="3"/>
    </row>
    <row r="164" spans="13:13" x14ac:dyDescent="0.25">
      <c r="M164" s="3"/>
    </row>
    <row r="165" spans="13:13" x14ac:dyDescent="0.25">
      <c r="M165" s="3"/>
    </row>
    <row r="166" spans="13:13" x14ac:dyDescent="0.25">
      <c r="M166" s="3"/>
    </row>
    <row r="167" spans="13:13" x14ac:dyDescent="0.25">
      <c r="M167" s="3"/>
    </row>
    <row r="168" spans="13:13" x14ac:dyDescent="0.25">
      <c r="M168" s="3"/>
    </row>
    <row r="169" spans="13:13" x14ac:dyDescent="0.25">
      <c r="M169" s="3"/>
    </row>
    <row r="170" spans="13:13" x14ac:dyDescent="0.25">
      <c r="M170" s="3"/>
    </row>
    <row r="171" spans="13:13" x14ac:dyDescent="0.25">
      <c r="M171" s="3"/>
    </row>
    <row r="172" spans="13:13" x14ac:dyDescent="0.25">
      <c r="M172" s="3"/>
    </row>
    <row r="173" spans="13:13" x14ac:dyDescent="0.25">
      <c r="M173" s="3"/>
    </row>
    <row r="174" spans="13:13" x14ac:dyDescent="0.25">
      <c r="M174" s="3"/>
    </row>
  </sheetData>
  <autoFilter ref="A7:M124"/>
  <mergeCells count="49">
    <mergeCell ref="F49:G49"/>
    <mergeCell ref="A49:D49"/>
    <mergeCell ref="F18:G18"/>
    <mergeCell ref="A19:D19"/>
    <mergeCell ref="F19:G19"/>
    <mergeCell ref="F23:G23"/>
    <mergeCell ref="F28:G28"/>
    <mergeCell ref="F30:G30"/>
    <mergeCell ref="A23:D23"/>
    <mergeCell ref="A28:D28"/>
    <mergeCell ref="A30:D30"/>
    <mergeCell ref="A42:D42"/>
    <mergeCell ref="F42:G42"/>
    <mergeCell ref="F44:G44"/>
    <mergeCell ref="A18:D18"/>
    <mergeCell ref="A44:D44"/>
    <mergeCell ref="B151:E151"/>
    <mergeCell ref="A141:A142"/>
    <mergeCell ref="B141:E142"/>
    <mergeCell ref="B143:E143"/>
    <mergeCell ref="B144:E144"/>
    <mergeCell ref="B145:E145"/>
    <mergeCell ref="B146:E146"/>
    <mergeCell ref="B147:E147"/>
    <mergeCell ref="A50:C50"/>
    <mergeCell ref="A57:D57"/>
    <mergeCell ref="A138:E138"/>
    <mergeCell ref="B140:E140"/>
    <mergeCell ref="A116:D116"/>
    <mergeCell ref="F107:G107"/>
    <mergeCell ref="A122:C122"/>
    <mergeCell ref="F122:G122"/>
    <mergeCell ref="A130:C130"/>
    <mergeCell ref="A131:C131"/>
    <mergeCell ref="A132:D132"/>
    <mergeCell ref="A124:C124"/>
    <mergeCell ref="F124:G124"/>
    <mergeCell ref="A125:C125"/>
    <mergeCell ref="F57:G57"/>
    <mergeCell ref="F62:G62"/>
    <mergeCell ref="F59:G59"/>
    <mergeCell ref="A98:D98"/>
    <mergeCell ref="A107:C107"/>
    <mergeCell ref="A65:D65"/>
    <mergeCell ref="A103:D103"/>
    <mergeCell ref="A106:D106"/>
    <mergeCell ref="A69:D69"/>
    <mergeCell ref="A59:D59"/>
    <mergeCell ref="A62:D62"/>
  </mergeCells>
  <pageMargins left="0.7" right="0.7" top="0.75" bottom="0.75" header="0.3" footer="0.3"/>
  <pageSetup orientation="portrait" r:id="rId1"/>
  <ignoredErrors>
    <ignoredError sqref="B55:B56 B9 B12 B20 B114 B38 B54 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2024-10-16T12:31:05Z</dcterms:created>
  <dcterms:modified xsi:type="dcterms:W3CDTF">2026-06-24T15:59:28Z</dcterms:modified>
</cp:coreProperties>
</file>