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ld\Jelena\F I N.   P L A N O V I\0 FINANC. PLAN 2026-2028\REBALANS 1\"/>
    </mc:Choice>
  </mc:AlternateContent>
  <bookViews>
    <workbookView xWindow="0" yWindow="0" windowWidth="28800" windowHeight="11715"/>
  </bookViews>
  <sheets>
    <sheet name="SAŽETAK" sheetId="1" r:id="rId1"/>
    <sheet name=" Račun prihoda i rashoda" sheetId="3" r:id="rId2"/>
    <sheet name="Rashodi prema funkcijskoj kl" sheetId="5" r:id="rId3"/>
    <sheet name="POSEBNI DIO" sheetId="7" r:id="rId4"/>
    <sheet name="Račun financiranja" sheetId="6" r:id="rId5"/>
  </sheets>
  <definedNames>
    <definedName name="_xlnm.Print_Titles" localSheetId="1">' Račun prihoda i rashoda'!$35:$35</definedName>
    <definedName name="_xlnm.Print_Titles" localSheetId="3">'POSEBNI DIO'!$5:$5</definedName>
    <definedName name="_xlnm.Print_Titles" localSheetId="2">'Rashodi prema funkcijskoj kl'!$9:$9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7" l="1"/>
  <c r="G73" i="7"/>
  <c r="G74" i="7"/>
  <c r="G70" i="7"/>
  <c r="G71" i="7"/>
  <c r="G66" i="7"/>
  <c r="G67" i="7"/>
  <c r="G63" i="7"/>
  <c r="H63" i="7"/>
  <c r="I63" i="7"/>
  <c r="F63" i="7"/>
  <c r="G53" i="3"/>
  <c r="F71" i="3"/>
  <c r="G71" i="3"/>
  <c r="H71" i="3"/>
  <c r="I71" i="3"/>
  <c r="E71" i="3"/>
  <c r="E48" i="3"/>
  <c r="E38" i="3"/>
  <c r="E43" i="3"/>
  <c r="E23" i="3"/>
  <c r="E53" i="3"/>
  <c r="E105" i="3"/>
  <c r="F107" i="7"/>
  <c r="G107" i="7"/>
  <c r="H107" i="7"/>
  <c r="I107" i="7"/>
  <c r="E107" i="7"/>
  <c r="F104" i="7"/>
  <c r="F103" i="7" s="1"/>
  <c r="G104" i="7"/>
  <c r="E104" i="7"/>
  <c r="I105" i="7"/>
  <c r="I104" i="7" s="1"/>
  <c r="H105" i="7"/>
  <c r="H104" i="7" s="1"/>
  <c r="F79" i="7"/>
  <c r="F78" i="7"/>
  <c r="I82" i="7"/>
  <c r="H82" i="7"/>
  <c r="E79" i="7"/>
  <c r="I71" i="7" l="1"/>
  <c r="I70" i="7"/>
  <c r="H71" i="7"/>
  <c r="H70" i="7" s="1"/>
  <c r="F62" i="7"/>
  <c r="F61" i="7" s="1"/>
  <c r="G62" i="7"/>
  <c r="G61" i="7" s="1"/>
  <c r="H62" i="7"/>
  <c r="H61" i="7" s="1"/>
  <c r="I62" i="7"/>
  <c r="I61" i="7" s="1"/>
  <c r="I67" i="7"/>
  <c r="I66" i="7" s="1"/>
  <c r="H67" i="7"/>
  <c r="H66" i="7" s="1"/>
  <c r="F67" i="7"/>
  <c r="F66" i="7" s="1"/>
  <c r="G69" i="7"/>
  <c r="F71" i="7"/>
  <c r="F70" i="7" s="1"/>
  <c r="I74" i="7"/>
  <c r="I73" i="7" s="1"/>
  <c r="I69" i="7" s="1"/>
  <c r="H74" i="7"/>
  <c r="H73" i="7" s="1"/>
  <c r="F74" i="7"/>
  <c r="F73" i="7" s="1"/>
  <c r="E74" i="7"/>
  <c r="E73" i="7" s="1"/>
  <c r="E71" i="7"/>
  <c r="E70" i="7" s="1"/>
  <c r="E67" i="7"/>
  <c r="E66" i="7"/>
  <c r="E63" i="7"/>
  <c r="E62" i="7" s="1"/>
  <c r="E61" i="7" s="1"/>
  <c r="I58" i="7"/>
  <c r="I57" i="7" s="1"/>
  <c r="I56" i="7" s="1"/>
  <c r="H58" i="7"/>
  <c r="H57" i="7" s="1"/>
  <c r="H56" i="7" s="1"/>
  <c r="G58" i="7"/>
  <c r="G57" i="7" s="1"/>
  <c r="G56" i="7" s="1"/>
  <c r="F58" i="7"/>
  <c r="E58" i="7"/>
  <c r="F57" i="7"/>
  <c r="F56" i="7" s="1"/>
  <c r="E57" i="7"/>
  <c r="E56" i="7" s="1"/>
  <c r="I55" i="7"/>
  <c r="H55" i="7"/>
  <c r="I54" i="7"/>
  <c r="I53" i="7" s="1"/>
  <c r="I52" i="7" s="1"/>
  <c r="H54" i="7"/>
  <c r="H53" i="7" s="1"/>
  <c r="H52" i="7" s="1"/>
  <c r="G53" i="7"/>
  <c r="G52" i="7" s="1"/>
  <c r="F53" i="7"/>
  <c r="F52" i="7" s="1"/>
  <c r="E53" i="7"/>
  <c r="E52" i="7" s="1"/>
  <c r="E69" i="7" l="1"/>
  <c r="F69" i="7"/>
  <c r="H69" i="7"/>
  <c r="I113" i="7"/>
  <c r="H113" i="7"/>
  <c r="I101" i="7"/>
  <c r="I102" i="7"/>
  <c r="I100" i="7"/>
  <c r="H101" i="7"/>
  <c r="H102" i="7"/>
  <c r="H100" i="7"/>
  <c r="I92" i="7"/>
  <c r="I93" i="7"/>
  <c r="I94" i="7"/>
  <c r="I91" i="7"/>
  <c r="H92" i="7"/>
  <c r="H93" i="7"/>
  <c r="H94" i="7"/>
  <c r="H91" i="7"/>
  <c r="I88" i="7"/>
  <c r="I87" i="7"/>
  <c r="H88" i="7"/>
  <c r="H87" i="7"/>
  <c r="I80" i="7"/>
  <c r="I79" i="7" s="1"/>
  <c r="I78" i="7" s="1"/>
  <c r="H80" i="7"/>
  <c r="I81" i="7"/>
  <c r="H81" i="7"/>
  <c r="I50" i="7"/>
  <c r="H50" i="7"/>
  <c r="I51" i="7"/>
  <c r="H51" i="7"/>
  <c r="I34" i="7"/>
  <c r="H34" i="7"/>
  <c r="I30" i="7"/>
  <c r="H30" i="7"/>
  <c r="F29" i="7"/>
  <c r="F28" i="7" s="1"/>
  <c r="I26" i="7"/>
  <c r="H26" i="7"/>
  <c r="F22" i="7"/>
  <c r="I23" i="7"/>
  <c r="H23" i="7"/>
  <c r="I20" i="7"/>
  <c r="I19" i="7"/>
  <c r="H20" i="7"/>
  <c r="H19" i="7"/>
  <c r="H79" i="7" l="1"/>
  <c r="H78" i="7" s="1"/>
  <c r="H99" i="7"/>
  <c r="I18" i="7"/>
  <c r="H18" i="7"/>
  <c r="I17" i="7"/>
  <c r="H17" i="7"/>
  <c r="F45" i="5"/>
  <c r="E45" i="5"/>
  <c r="I93" i="3"/>
  <c r="H93" i="3"/>
  <c r="I81" i="3"/>
  <c r="H81" i="3"/>
  <c r="I79" i="3"/>
  <c r="H79" i="3"/>
  <c r="I65" i="3"/>
  <c r="I63" i="3"/>
  <c r="H65" i="3"/>
  <c r="H63" i="3"/>
  <c r="F59" i="3"/>
  <c r="H59" i="3" s="1"/>
  <c r="I50" i="3"/>
  <c r="H50" i="3"/>
  <c r="G48" i="3"/>
  <c r="H55" i="3"/>
  <c r="I55" i="3"/>
  <c r="I56" i="3"/>
  <c r="H56" i="3"/>
  <c r="I58" i="3"/>
  <c r="H58" i="3"/>
  <c r="I59" i="3"/>
  <c r="I54" i="3"/>
  <c r="H54" i="3"/>
  <c r="I53" i="3"/>
  <c r="H53" i="3"/>
  <c r="I52" i="3"/>
  <c r="H52" i="3"/>
  <c r="I51" i="3"/>
  <c r="H51" i="3"/>
  <c r="H44" i="3"/>
  <c r="I44" i="3"/>
  <c r="I43" i="3"/>
  <c r="H43" i="3"/>
  <c r="I42" i="3"/>
  <c r="H42" i="3"/>
  <c r="I40" i="3"/>
  <c r="H40" i="3"/>
  <c r="I39" i="3"/>
  <c r="H39" i="3"/>
  <c r="I16" i="3"/>
  <c r="H16" i="3"/>
  <c r="F20" i="3"/>
  <c r="H13" i="3"/>
  <c r="H12" i="3" s="1"/>
  <c r="F12" i="3"/>
  <c r="I24" i="3"/>
  <c r="H24" i="3"/>
  <c r="I22" i="3"/>
  <c r="I21" i="3"/>
  <c r="H22" i="3"/>
  <c r="H21" i="3"/>
  <c r="H48" i="3" l="1"/>
  <c r="I48" i="3"/>
  <c r="G16" i="7" l="1"/>
  <c r="F21" i="7"/>
  <c r="E89" i="3"/>
  <c r="F99" i="7" l="1"/>
  <c r="I36" i="7"/>
  <c r="I35" i="7" s="1"/>
  <c r="E22" i="7" l="1"/>
  <c r="E21" i="7" s="1"/>
  <c r="G17" i="3"/>
  <c r="G104" i="3"/>
  <c r="F104" i="3"/>
  <c r="E104" i="3"/>
  <c r="G83" i="7" l="1"/>
  <c r="F83" i="7"/>
  <c r="E83" i="7"/>
  <c r="I106" i="7"/>
  <c r="I103" i="7" s="1"/>
  <c r="H106" i="7"/>
  <c r="H103" i="7" s="1"/>
  <c r="G106" i="7"/>
  <c r="G103" i="7" s="1"/>
  <c r="F106" i="7"/>
  <c r="E106" i="7"/>
  <c r="E103" i="7" s="1"/>
  <c r="E49" i="7" l="1"/>
  <c r="F13" i="7"/>
  <c r="F12" i="7" s="1"/>
  <c r="G13" i="7"/>
  <c r="G12" i="7" s="1"/>
  <c r="H13" i="7"/>
  <c r="H12" i="7" s="1"/>
  <c r="I13" i="7"/>
  <c r="I12" i="7" s="1"/>
  <c r="E13" i="7"/>
  <c r="E12" i="7" s="1"/>
  <c r="F36" i="7"/>
  <c r="F35" i="7" s="1"/>
  <c r="E36" i="7"/>
  <c r="E35" i="7" s="1"/>
  <c r="G36" i="7"/>
  <c r="G35" i="7" s="1"/>
  <c r="H36" i="7" l="1"/>
  <c r="H35" i="7" l="1"/>
  <c r="E29" i="7"/>
  <c r="E28" i="7" s="1"/>
  <c r="E27" i="7" s="1"/>
  <c r="G29" i="7"/>
  <c r="G28" i="7" s="1"/>
  <c r="G27" i="7" s="1"/>
  <c r="I121" i="7"/>
  <c r="H121" i="7"/>
  <c r="H120" i="7" s="1"/>
  <c r="G121" i="7"/>
  <c r="G120" i="7" s="1"/>
  <c r="F121" i="7"/>
  <c r="F120" i="7" s="1"/>
  <c r="E121" i="7"/>
  <c r="E120" i="7" s="1"/>
  <c r="I120" i="7"/>
  <c r="I118" i="7"/>
  <c r="I117" i="7" s="1"/>
  <c r="H118" i="7"/>
  <c r="H117" i="7" s="1"/>
  <c r="G118" i="7"/>
  <c r="G117" i="7" s="1"/>
  <c r="F118" i="7"/>
  <c r="F117" i="7" s="1"/>
  <c r="E118" i="7"/>
  <c r="E117" i="7" s="1"/>
  <c r="I115" i="7"/>
  <c r="H115" i="7"/>
  <c r="H114" i="7" s="1"/>
  <c r="G115" i="7"/>
  <c r="G114" i="7" s="1"/>
  <c r="F115" i="7"/>
  <c r="F114" i="7" s="1"/>
  <c r="E115" i="7"/>
  <c r="E114" i="7" s="1"/>
  <c r="I114" i="7"/>
  <c r="I112" i="7"/>
  <c r="I111" i="7" s="1"/>
  <c r="H112" i="7"/>
  <c r="H111" i="7" s="1"/>
  <c r="G112" i="7"/>
  <c r="F112" i="7"/>
  <c r="F111" i="7" s="1"/>
  <c r="E112" i="7"/>
  <c r="E111" i="7" s="1"/>
  <c r="I99" i="7"/>
  <c r="I98" i="7" s="1"/>
  <c r="H98" i="7"/>
  <c r="G99" i="7"/>
  <c r="G98" i="7" s="1"/>
  <c r="F98" i="7"/>
  <c r="I96" i="7"/>
  <c r="I95" i="7" s="1"/>
  <c r="H96" i="7"/>
  <c r="H95" i="7" s="1"/>
  <c r="G96" i="7"/>
  <c r="G95" i="7" s="1"/>
  <c r="F96" i="7"/>
  <c r="F95" i="7" s="1"/>
  <c r="E96" i="7"/>
  <c r="E95" i="7" s="1"/>
  <c r="E90" i="7"/>
  <c r="E89" i="7" s="1"/>
  <c r="I90" i="7"/>
  <c r="I89" i="7" s="1"/>
  <c r="H90" i="7"/>
  <c r="H89" i="7" s="1"/>
  <c r="G90" i="7"/>
  <c r="G89" i="7" s="1"/>
  <c r="F90" i="7"/>
  <c r="F89" i="7" s="1"/>
  <c r="I86" i="7"/>
  <c r="I85" i="7" s="1"/>
  <c r="H86" i="7"/>
  <c r="H85" i="7" s="1"/>
  <c r="G86" i="7"/>
  <c r="G85" i="7" s="1"/>
  <c r="F86" i="7"/>
  <c r="F85" i="7" s="1"/>
  <c r="E86" i="7"/>
  <c r="E85" i="7" s="1"/>
  <c r="G79" i="7"/>
  <c r="G78" i="7" s="1"/>
  <c r="G77" i="7" s="1"/>
  <c r="I49" i="7"/>
  <c r="I48" i="7" s="1"/>
  <c r="I47" i="7" s="1"/>
  <c r="H49" i="7"/>
  <c r="H48" i="7" s="1"/>
  <c r="H47" i="7" s="1"/>
  <c r="G49" i="7"/>
  <c r="G48" i="7" s="1"/>
  <c r="G47" i="7" s="1"/>
  <c r="F49" i="7"/>
  <c r="F48" i="7" s="1"/>
  <c r="F47" i="7" s="1"/>
  <c r="E48" i="7"/>
  <c r="E47" i="7" s="1"/>
  <c r="I44" i="7"/>
  <c r="I43" i="7" s="1"/>
  <c r="I42" i="7" s="1"/>
  <c r="H44" i="7"/>
  <c r="H43" i="7" s="1"/>
  <c r="H42" i="7" s="1"/>
  <c r="G44" i="7"/>
  <c r="G43" i="7" s="1"/>
  <c r="G42" i="7" s="1"/>
  <c r="F44" i="7"/>
  <c r="F43" i="7" s="1"/>
  <c r="F42" i="7" s="1"/>
  <c r="E44" i="7"/>
  <c r="E43" i="7" s="1"/>
  <c r="E42" i="7" s="1"/>
  <c r="I40" i="7"/>
  <c r="I39" i="7" s="1"/>
  <c r="I38" i="7" s="1"/>
  <c r="H40" i="7"/>
  <c r="H39" i="7" s="1"/>
  <c r="H38" i="7" s="1"/>
  <c r="G40" i="7"/>
  <c r="G39" i="7" s="1"/>
  <c r="G38" i="7" s="1"/>
  <c r="F40" i="7"/>
  <c r="F39" i="7" s="1"/>
  <c r="F38" i="7" s="1"/>
  <c r="E40" i="7"/>
  <c r="E39" i="7" s="1"/>
  <c r="E38" i="7" s="1"/>
  <c r="I33" i="7"/>
  <c r="I32" i="7" s="1"/>
  <c r="I31" i="7" s="1"/>
  <c r="H33" i="7"/>
  <c r="H32" i="7" s="1"/>
  <c r="H31" i="7" s="1"/>
  <c r="G33" i="7"/>
  <c r="G32" i="7" s="1"/>
  <c r="G31" i="7" s="1"/>
  <c r="F33" i="7"/>
  <c r="F32" i="7" s="1"/>
  <c r="F31" i="7" s="1"/>
  <c r="E33" i="7"/>
  <c r="E32" i="7" s="1"/>
  <c r="E31" i="7" s="1"/>
  <c r="I29" i="7"/>
  <c r="I28" i="7" s="1"/>
  <c r="I27" i="7" s="1"/>
  <c r="H29" i="7"/>
  <c r="H28" i="7" s="1"/>
  <c r="H27" i="7" s="1"/>
  <c r="F27" i="7"/>
  <c r="I25" i="7"/>
  <c r="I24" i="7" s="1"/>
  <c r="H25" i="7"/>
  <c r="H24" i="7" s="1"/>
  <c r="G25" i="7"/>
  <c r="G24" i="7" s="1"/>
  <c r="F25" i="7"/>
  <c r="F24" i="7" s="1"/>
  <c r="E25" i="7"/>
  <c r="E24" i="7" s="1"/>
  <c r="I22" i="7"/>
  <c r="I21" i="7" s="1"/>
  <c r="H22" i="7"/>
  <c r="H21" i="7" s="1"/>
  <c r="G22" i="7"/>
  <c r="G21" i="7" s="1"/>
  <c r="G15" i="7" s="1"/>
  <c r="I16" i="7"/>
  <c r="I15" i="7" s="1"/>
  <c r="H16" i="7"/>
  <c r="H15" i="7" s="1"/>
  <c r="F16" i="7"/>
  <c r="F15" i="7" s="1"/>
  <c r="E16" i="7"/>
  <c r="E15" i="7" s="1"/>
  <c r="I10" i="7"/>
  <c r="H10" i="7"/>
  <c r="G10" i="7"/>
  <c r="G9" i="7" s="1"/>
  <c r="E10" i="7"/>
  <c r="E9" i="7" s="1"/>
  <c r="F9" i="7"/>
  <c r="G38" i="3"/>
  <c r="F89" i="3"/>
  <c r="F88" i="3" s="1"/>
  <c r="F75" i="3"/>
  <c r="F60" i="3"/>
  <c r="F38" i="3"/>
  <c r="I89" i="3"/>
  <c r="I88" i="3" s="1"/>
  <c r="H89" i="3"/>
  <c r="H88" i="3" s="1"/>
  <c r="G89" i="3"/>
  <c r="G88" i="3" s="1"/>
  <c r="E88" i="3"/>
  <c r="I75" i="3"/>
  <c r="H75" i="3"/>
  <c r="G75" i="3"/>
  <c r="E75" i="3"/>
  <c r="E60" i="3"/>
  <c r="I60" i="3"/>
  <c r="H60" i="3"/>
  <c r="G60" i="3"/>
  <c r="I38" i="3"/>
  <c r="H38" i="3"/>
  <c r="F77" i="7" l="1"/>
  <c r="H77" i="7"/>
  <c r="I77" i="7"/>
  <c r="E8" i="7"/>
  <c r="E7" i="7" s="1"/>
  <c r="F8" i="7"/>
  <c r="F7" i="7" s="1"/>
  <c r="G8" i="7"/>
  <c r="G7" i="7" s="1"/>
  <c r="E37" i="3"/>
  <c r="E36" i="3" s="1"/>
  <c r="I110" i="7"/>
  <c r="H8" i="7"/>
  <c r="H7" i="7" s="1"/>
  <c r="I37" i="3"/>
  <c r="I36" i="3" s="1"/>
  <c r="F48" i="3"/>
  <c r="F37" i="3" s="1"/>
  <c r="F36" i="3" s="1"/>
  <c r="E110" i="7"/>
  <c r="I8" i="7"/>
  <c r="I7" i="7" s="1"/>
  <c r="F110" i="7"/>
  <c r="E99" i="7"/>
  <c r="E98" i="7" s="1"/>
  <c r="E78" i="7"/>
  <c r="E77" i="7" s="1"/>
  <c r="G110" i="7"/>
  <c r="G76" i="7" s="1"/>
  <c r="H110" i="7"/>
  <c r="G37" i="3"/>
  <c r="G36" i="3" s="1"/>
  <c r="H37" i="3"/>
  <c r="H36" i="3" s="1"/>
  <c r="I76" i="7" l="1"/>
  <c r="H76" i="7"/>
  <c r="H6" i="7" s="1"/>
  <c r="G6" i="7"/>
  <c r="I6" i="7"/>
  <c r="F76" i="7"/>
  <c r="F6" i="7" s="1"/>
  <c r="E76" i="7"/>
  <c r="E6" i="7" s="1"/>
  <c r="I25" i="3"/>
  <c r="I23" i="3" s="1"/>
  <c r="H25" i="3"/>
  <c r="H23" i="3" s="1"/>
  <c r="H19" i="3"/>
  <c r="I19" i="3" s="1"/>
  <c r="H18" i="3"/>
  <c r="I18" i="3" s="1"/>
  <c r="I13" i="3"/>
  <c r="G12" i="3"/>
  <c r="E12" i="3"/>
  <c r="F15" i="3"/>
  <c r="G15" i="3"/>
  <c r="H15" i="3"/>
  <c r="I15" i="3"/>
  <c r="E15" i="3"/>
  <c r="F17" i="3"/>
  <c r="E17" i="3"/>
  <c r="G20" i="3"/>
  <c r="H20" i="3"/>
  <c r="I20" i="3"/>
  <c r="E20" i="3"/>
  <c r="E11" i="3" s="1"/>
  <c r="F23" i="3"/>
  <c r="G23" i="3"/>
  <c r="F30" i="3"/>
  <c r="F29" i="3" s="1"/>
  <c r="G30" i="3"/>
  <c r="G29" i="3" s="1"/>
  <c r="H30" i="3"/>
  <c r="H29" i="3" s="1"/>
  <c r="I30" i="3"/>
  <c r="I29" i="3" s="1"/>
  <c r="E30" i="3"/>
  <c r="E29" i="3" s="1"/>
  <c r="I10" i="1"/>
  <c r="F11" i="3" l="1"/>
  <c r="F10" i="3" s="1"/>
  <c r="E10" i="3"/>
  <c r="I17" i="3"/>
  <c r="G11" i="3"/>
  <c r="G10" i="3" s="1"/>
  <c r="I12" i="3"/>
  <c r="H17" i="3"/>
  <c r="H11" i="3" s="1"/>
  <c r="H10" i="3" s="1"/>
  <c r="I11" i="3" l="1"/>
  <c r="I10" i="3" s="1"/>
  <c r="H11" i="1"/>
  <c r="H8" i="1"/>
  <c r="H21" i="1"/>
  <c r="F37" i="1"/>
  <c r="J21" i="1"/>
  <c r="I21" i="1"/>
  <c r="G21" i="1"/>
  <c r="F21" i="1"/>
  <c r="J11" i="1"/>
  <c r="I11" i="1"/>
  <c r="G11" i="1"/>
  <c r="F11" i="1"/>
  <c r="J8" i="1"/>
  <c r="I8" i="1"/>
  <c r="G8" i="1"/>
  <c r="F8" i="1"/>
  <c r="I14" i="1" l="1"/>
  <c r="I22" i="1" s="1"/>
  <c r="I28" i="1" s="1"/>
  <c r="H14" i="1"/>
  <c r="G14" i="1"/>
  <c r="G22" i="1" s="1"/>
  <c r="G28" i="1" s="1"/>
  <c r="G29" i="1" s="1"/>
  <c r="J14" i="1"/>
  <c r="J22" i="1" s="1"/>
  <c r="J28" i="1" s="1"/>
  <c r="J29" i="1" s="1"/>
  <c r="H34" i="1"/>
  <c r="H37" i="1" s="1"/>
  <c r="I34" i="1" s="1"/>
  <c r="I37" i="1" s="1"/>
  <c r="J34" i="1" s="1"/>
  <c r="J37" i="1" s="1"/>
  <c r="F14" i="1"/>
  <c r="F22" i="1" s="1"/>
  <c r="F28" i="1" s="1"/>
  <c r="H22" i="1" l="1"/>
  <c r="H28" i="1" s="1"/>
  <c r="H29" i="1" s="1"/>
  <c r="I29" i="1"/>
  <c r="F29" i="1"/>
</calcChain>
</file>

<file path=xl/sharedStrings.xml><?xml version="1.0" encoding="utf-8"?>
<sst xmlns="http://schemas.openxmlformats.org/spreadsheetml/2006/main" count="497" uniqueCount="206">
  <si>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</si>
  <si>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</si>
  <si>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</si>
  <si>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</si>
  <si>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</si>
  <si>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</si>
  <si>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</si>
  <si>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</si>
  <si>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</si>
  <si>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</si>
  <si>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</si>
  <si>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</si>
  <si>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</si>
  <si>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</si>
  <si>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</si>
  <si>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</si>
  <si>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</si>
  <si>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</si>
  <si>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</si>
  <si>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</si>
  <si>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</si>
  <si>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</si>
  <si>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</si>
  <si>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</si>
  <si>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</si>
  <si>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</si>
  <si>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</si>
  <si>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</si>
  <si>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</si>
  <si>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</si>
  <si>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</si>
  <si>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</si>
  <si>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</si>
  <si>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</si>
  <si>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</si>
  <si>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</si>
  <si>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</si>
  <si>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</si>
  <si>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</si>
  <si>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</si>
  <si>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</si>
  <si>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</si>
  <si>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</si>
  <si>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</si>
  <si>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</si>
  <si>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</si>
  <si>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</si>
  <si>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</si>
  <si>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</si>
  <si>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</si>
  <si>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Prihodi od upravnih i administrativnih pristojbi, priistojbi po posebnim propisima i naknada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</si>
  <si>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</si>
  <si>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</si>
  <si>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</si>
  <si>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</si>
  <si>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</si>
  <si>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</si>
  <si>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</si>
  <si>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</si>
  <si>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</si>
  <si>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</si>
  <si>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</si>
  <si>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</si>
  <si>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</si>
  <si>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</si>
  <si>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</si>
  <si>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</si>
  <si>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</si>
  <si>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</si>
  <si>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</si>
  <si>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</si>
  <si>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</si>
  <si>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</si>
  <si>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</si>
  <si>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</si>
  <si>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</si>
  <si>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</si>
  <si>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</si>
  <si>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</si>
  <si>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</si>
  <si>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</si>
  <si>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</si>
  <si>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</si>
  <si>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</si>
  <si>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</si>
  <si>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</si>
  <si>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</si>
  <si>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</si>
  <si>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</si>
  <si>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</si>
  <si>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</si>
  <si>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</si>
  <si>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</si>
  <si>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</si>
  <si>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</si>
  <si>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</si>
  <si>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</si>
  <si>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</si>
  <si>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</si>
  <si>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</si>
  <si>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</si>
  <si>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</si>
  <si>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</si>
  <si>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</si>
  <si>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</si>
  <si>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</si>
  <si>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</si>
  <si>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</si>
  <si>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</si>
  <si>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</si>
  <si>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</si>
  <si>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</si>
  <si>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</si>
  <si>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</si>
  <si>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</si>
  <si>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</si>
  <si>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</si>
  <si>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</si>
  <si>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</si>
  <si>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</si>
  <si>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</si>
  <si>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</si>
  <si>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</si>
  <si>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</si>
  <si>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</si>
  <si>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</si>
  <si>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Projekcija proračuna
za 2027.</t>
  </si>
  <si>
    <t xml:space="preserve"> </t>
  </si>
  <si>
    <t>PROGRAM 4001</t>
  </si>
  <si>
    <t>Razvoj odgojno obrazovnog sustava</t>
  </si>
  <si>
    <t>Aktivnost A400103</t>
  </si>
  <si>
    <t>Natjecanje, manifestacije i ostalo</t>
  </si>
  <si>
    <t>Izvor financiranja 1.1.</t>
  </si>
  <si>
    <t>Izvor financiranja 4.8.</t>
  </si>
  <si>
    <t>Prihodi za posebne namjene PK</t>
  </si>
  <si>
    <t>Izvor financiranja 5.4.</t>
  </si>
  <si>
    <t>Pomoći PK</t>
  </si>
  <si>
    <t>Izvor financiranja 6.2.</t>
  </si>
  <si>
    <t>Donacije PK</t>
  </si>
  <si>
    <t>Aktivnost A400104</t>
  </si>
  <si>
    <t>E škole</t>
  </si>
  <si>
    <t>Tekući projekt  T400149</t>
  </si>
  <si>
    <t>Opskrba školskih ustanova higijenskim potrepštinama</t>
  </si>
  <si>
    <t>Aktivnost A400105</t>
  </si>
  <si>
    <t>Nagrade učenicima</t>
  </si>
  <si>
    <t>Pomoći</t>
  </si>
  <si>
    <t>Tekući projekt  T400140</t>
  </si>
  <si>
    <t>Erasmus+</t>
  </si>
  <si>
    <t>Izvor financiranja 5.5.</t>
  </si>
  <si>
    <t>Pomoći Eu za PK</t>
  </si>
  <si>
    <t>PROGRAM 4040</t>
  </si>
  <si>
    <t>Srednjoškolsko obrazovanje</t>
  </si>
  <si>
    <t>Aktivnost A404001</t>
  </si>
  <si>
    <t>Rashodi djelatnosti</t>
  </si>
  <si>
    <t>Izvor financiranja 3.2.</t>
  </si>
  <si>
    <t>Vlastiti prihodi</t>
  </si>
  <si>
    <t>Izvor financiranja 4.4.</t>
  </si>
  <si>
    <t>Prihodi za posebne namjene Decentralizacija</t>
  </si>
  <si>
    <t>Izvor financiranja 4.8.2</t>
  </si>
  <si>
    <t>Prihodi za posebne namjene-prenesena sredstva</t>
  </si>
  <si>
    <t>Aktivnost A404003</t>
  </si>
  <si>
    <t>Izgradnja i uređenje objekata</t>
  </si>
  <si>
    <t>Izvor financiranja 7.2.</t>
  </si>
  <si>
    <t>Program poticanja razvoja publike u kulturi</t>
  </si>
  <si>
    <t>Ukupni prihodi</t>
  </si>
  <si>
    <t>Opći prihodi i primici preneseni</t>
  </si>
  <si>
    <t>Izvor financiranja 1.1.2.</t>
  </si>
  <si>
    <t>Donacije</t>
  </si>
  <si>
    <t>Izdaci za dane zajmove I depozite</t>
  </si>
  <si>
    <t>1.1.2.</t>
  </si>
  <si>
    <t>4.8.2.</t>
  </si>
  <si>
    <t>Prihodi za posebne namjene proračunskih korisnika-preneseni</t>
  </si>
  <si>
    <t>Prihodi za posebne namjene proračunskih korisnika-prenesena</t>
  </si>
  <si>
    <t>Naknade građanima</t>
  </si>
  <si>
    <t>Izvršenje 2025</t>
  </si>
  <si>
    <t>Proračun 2026</t>
  </si>
  <si>
    <t>1. Rebalans 2026.</t>
  </si>
  <si>
    <t>Projekcija proračuna
za 2028.</t>
  </si>
  <si>
    <t>Plan 2026</t>
  </si>
  <si>
    <t>I. IZMJENE I DOPUNE FINANCIJSKI PLAN PRORAČUNSKOG KORISNIKA JEDINICE LOKALNE I PODRUČNE (REGIONALNE) SAMOUPRAVE 
ZA 2026. I PROJEKCIJA ZA 2027. I 2028. GODINU</t>
  </si>
  <si>
    <t>Ukupni rashodi</t>
  </si>
  <si>
    <t>Tekući projekt T400171</t>
  </si>
  <si>
    <t>Izvor financiranja 5.5.2.</t>
  </si>
  <si>
    <t>Pomoći Eu prenesene</t>
  </si>
  <si>
    <t>Tekući projekt T400164</t>
  </si>
  <si>
    <t>Upoznajemo gudačku obitelj"</t>
  </si>
  <si>
    <t>Aktivnosti A400118</t>
  </si>
  <si>
    <t>Nabava udžbenika i drugih obrazovnih materijala</t>
  </si>
  <si>
    <t>Aktivnost K110291</t>
  </si>
  <si>
    <t>Opremanje srednjoškolskih knjižnica lektirom i stručnom literaturom</t>
  </si>
  <si>
    <t>Pomoć proračunskim korisnicima SDŽ</t>
  </si>
  <si>
    <t>Prihod za posebne namjene proračunskog korisnika</t>
  </si>
  <si>
    <t>Izvor financiranja 5.4.2.</t>
  </si>
  <si>
    <t>Pomoći PK-prenesena sredstva</t>
  </si>
  <si>
    <t>Rashodi za donacije</t>
  </si>
  <si>
    <t>RKP broj: 22752</t>
  </si>
  <si>
    <t>Glazbena škola Josipa Hatzea</t>
  </si>
  <si>
    <t>1.1.1.</t>
  </si>
  <si>
    <t>Opći primici</t>
  </si>
  <si>
    <t>5.2.</t>
  </si>
  <si>
    <t>Pomoći EU za PK-preneseni</t>
  </si>
  <si>
    <t>Pomoći EU za PK-prenesni</t>
  </si>
  <si>
    <t>5.01. K</t>
  </si>
  <si>
    <t xml:space="preserve">I. IZMJENE I DOPUNE FINANCIJSKI PLAN PRORAČUNSKOG KORISNIKA JEDINICE LOKALNE I PODRUČNE (REGIONALNE) SAMOUPRAVE 
ZA 2026. I PROJEKCIJA ZA 2027. I 2028. GODINU
</t>
  </si>
  <si>
    <t xml:space="preserve">I. IZMJENE I DOPUNE FINANCIJSKI PLAN PRORAČUNSKOG KORISNIKA JEDINICE LOKALNE I PODRUČNE (REGIONALNE) SAMOUPRAVE 
ZA 2026. I PROJEKCIJA ZA 2027. I 2028. GODINU        
</t>
  </si>
  <si>
    <t xml:space="preserve">I. IZMJENE I DOPUNE FINANCIJSKI PLAN PRORAČUNSKOG KORISNIKA JEDINICE LOKALNE I PODRUČNE (REGIONALNE) SAMOUPRAVE 
ZA 2026. I PROJEKCIJA ZA 2027. I 2028. GODINU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</si>
</sst>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4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5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0" fillId="0" borderId="3" xfId="1" applyNumberFormat="1" applyFont="1" applyFill="1" applyBorder="1" applyAlignment="1" applyProtection="1">
      <alignment horizontal="left" vertical="center" wrapText="1"/>
    </xf>
    <xf numFmtId="0" fontId="22" fillId="0" borderId="3" xfId="1" applyNumberFormat="1" applyFont="1" applyFill="1" applyBorder="1" applyAlignment="1" applyProtection="1">
      <alignment horizontal="left" vertical="center" wrapText="1"/>
    </xf>
    <xf numFmtId="0" fontId="18" fillId="0" borderId="3" xfId="0" applyFont="1" applyBorder="1"/>
    <xf numFmtId="0" fontId="0" fillId="0" borderId="3" xfId="0" applyBorder="1"/>
    <xf numFmtId="0" fontId="23" fillId="0" borderId="3" xfId="1" applyNumberFormat="1" applyFont="1" applyFill="1" applyBorder="1" applyAlignment="1" applyProtection="1">
      <alignment horizontal="righ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quotePrefix="1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quotePrefix="1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 applyProtection="1">
      <alignment vertical="center" wrapText="1"/>
    </xf>
    <xf numFmtId="2" fontId="9" fillId="2" borderId="3" xfId="0" quotePrefix="1" applyNumberFormat="1" applyFont="1" applyFill="1" applyBorder="1" applyAlignment="1">
      <alignment horizontal="left" vertical="center"/>
    </xf>
    <xf numFmtId="4" fontId="29" fillId="0" borderId="3" xfId="1" applyNumberFormat="1" applyFont="1" applyFill="1" applyBorder="1" applyAlignment="1" applyProtection="1">
      <alignment horizontal="right" wrapText="1"/>
    </xf>
    <xf numFmtId="4" fontId="18" fillId="0" borderId="3" xfId="0" applyNumberFormat="1" applyFont="1" applyBorder="1"/>
    <xf numFmtId="4" fontId="3" fillId="2" borderId="4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 applyProtection="1">
      <alignment vertical="center" wrapText="1"/>
    </xf>
    <xf numFmtId="4" fontId="3" fillId="2" borderId="7" xfId="0" applyNumberFormat="1" applyFont="1" applyFill="1" applyBorder="1" applyAlignment="1">
      <alignment horizontal="right"/>
    </xf>
    <xf numFmtId="2" fontId="0" fillId="0" borderId="3" xfId="0" applyNumberFormat="1" applyBorder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2" borderId="3" xfId="0" quotePrefix="1" applyFont="1" applyFill="1" applyBorder="1" applyAlignment="1">
      <alignment horizontal="right" vertical="center"/>
    </xf>
    <xf numFmtId="2" fontId="9" fillId="2" borderId="3" xfId="0" quotePrefix="1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3" fillId="0" borderId="3" xfId="1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0" fontId="0" fillId="0" borderId="0" xfId="0" applyFill="1"/>
    <xf numFmtId="14" fontId="9" fillId="2" borderId="3" xfId="0" quotePrefix="1" applyNumberFormat="1" applyFont="1" applyFill="1" applyBorder="1" applyAlignment="1">
      <alignment horizontal="left" vertic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 applyProtection="1">
      <alignment horizontal="right" vertical="center" wrapTex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10" fillId="6" borderId="3" xfId="0" applyNumberFormat="1" applyFont="1" applyFill="1" applyBorder="1" applyAlignment="1" applyProtection="1">
      <alignment horizontal="right" vertical="center" wrapText="1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4" fontId="8" fillId="7" borderId="3" xfId="0" applyNumberFormat="1" applyFont="1" applyFill="1" applyBorder="1" applyAlignment="1" applyProtection="1">
      <alignment horizontal="right" vertical="center" wrapText="1"/>
    </xf>
    <xf numFmtId="2" fontId="8" fillId="7" borderId="3" xfId="0" applyNumberFormat="1" applyFont="1" applyFill="1" applyBorder="1" applyAlignment="1" applyProtection="1">
      <alignment horizontal="righ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/>
    </xf>
    <xf numFmtId="0" fontId="10" fillId="6" borderId="3" xfId="0" applyNumberFormat="1" applyFont="1" applyFill="1" applyBorder="1" applyAlignment="1" applyProtection="1">
      <alignment vertical="center" wrapText="1"/>
    </xf>
    <xf numFmtId="4" fontId="10" fillId="6" borderId="3" xfId="0" applyNumberFormat="1" applyFont="1" applyFill="1" applyBorder="1" applyAlignment="1" applyProtection="1">
      <alignment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4" fontId="10" fillId="6" borderId="3" xfId="0" applyNumberFormat="1" applyFont="1" applyFill="1" applyBorder="1" applyAlignment="1" applyProtection="1">
      <alignment horizontal="right" wrapText="1"/>
    </xf>
    <xf numFmtId="4" fontId="8" fillId="7" borderId="3" xfId="0" applyNumberFormat="1" applyFont="1" applyFill="1" applyBorder="1" applyAlignment="1" applyProtection="1">
      <alignment horizontal="right" wrapText="1"/>
    </xf>
    <xf numFmtId="4" fontId="27" fillId="7" borderId="3" xfId="0" quotePrefix="1" applyNumberFormat="1" applyFont="1" applyFill="1" applyBorder="1" applyAlignment="1">
      <alignment horizontal="right" vertical="center"/>
    </xf>
    <xf numFmtId="4" fontId="8" fillId="7" borderId="3" xfId="0" quotePrefix="1" applyNumberFormat="1" applyFont="1" applyFill="1" applyBorder="1" applyAlignment="1">
      <alignment horizontal="right" vertical="center"/>
    </xf>
    <xf numFmtId="0" fontId="10" fillId="7" borderId="3" xfId="0" quotePrefix="1" applyFont="1" applyFill="1" applyBorder="1" applyAlignment="1">
      <alignment horizontal="left" vertical="center"/>
    </xf>
    <xf numFmtId="0" fontId="28" fillId="7" borderId="3" xfId="0" quotePrefix="1" applyFont="1" applyFill="1" applyBorder="1" applyAlignment="1">
      <alignment horizontal="left" vertical="center"/>
    </xf>
    <xf numFmtId="4" fontId="10" fillId="7" borderId="3" xfId="0" quotePrefix="1" applyNumberFormat="1" applyFont="1" applyFill="1" applyBorder="1" applyAlignment="1">
      <alignment horizontal="right" vertical="center"/>
    </xf>
    <xf numFmtId="0" fontId="27" fillId="7" borderId="3" xfId="0" applyNumberFormat="1" applyFont="1" applyFill="1" applyBorder="1" applyAlignment="1" applyProtection="1">
      <alignment horizontal="left" vertical="center" wrapText="1"/>
    </xf>
    <xf numFmtId="0" fontId="34" fillId="7" borderId="3" xfId="0" quotePrefix="1" applyFont="1" applyFill="1" applyBorder="1" applyAlignment="1">
      <alignment horizontal="left" vertical="center"/>
    </xf>
    <xf numFmtId="4" fontId="34" fillId="7" borderId="3" xfId="0" quotePrefix="1" applyNumberFormat="1" applyFont="1" applyFill="1" applyBorder="1" applyAlignment="1">
      <alignment horizontal="right" vertical="center"/>
    </xf>
    <xf numFmtId="4" fontId="10" fillId="7" borderId="3" xfId="0" quotePrefix="1" applyNumberFormat="1" applyFont="1" applyFill="1" applyBorder="1" applyAlignment="1">
      <alignment horizontal="right"/>
    </xf>
    <xf numFmtId="4" fontId="30" fillId="6" borderId="3" xfId="0" applyNumberFormat="1" applyFont="1" applyFill="1" applyBorder="1" applyAlignment="1">
      <alignment horizontal="right"/>
    </xf>
    <xf numFmtId="0" fontId="8" fillId="7" borderId="3" xfId="0" applyNumberFormat="1" applyFont="1" applyFill="1" applyBorder="1" applyAlignment="1" applyProtection="1">
      <alignment vertical="center" wrapText="1"/>
    </xf>
    <xf numFmtId="4" fontId="8" fillId="7" borderId="3" xfId="0" applyNumberFormat="1" applyFont="1" applyFill="1" applyBorder="1" applyAlignment="1" applyProtection="1">
      <alignment vertical="center" wrapText="1"/>
    </xf>
    <xf numFmtId="0" fontId="30" fillId="6" borderId="3" xfId="0" applyNumberFormat="1" applyFont="1" applyFill="1" applyBorder="1" applyAlignment="1" applyProtection="1">
      <alignment horizontal="left" vertical="center" wrapText="1"/>
    </xf>
    <xf numFmtId="0" fontId="30" fillId="6" borderId="4" xfId="0" applyNumberFormat="1" applyFont="1" applyFill="1" applyBorder="1" applyAlignment="1" applyProtection="1">
      <alignment horizontal="left" vertical="center" wrapText="1"/>
    </xf>
    <xf numFmtId="4" fontId="30" fillId="6" borderId="3" xfId="0" applyNumberFormat="1" applyFont="1" applyFill="1" applyBorder="1" applyAlignment="1">
      <alignment horizontal="right" vertical="center"/>
    </xf>
    <xf numFmtId="0" fontId="3" fillId="7" borderId="3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 vertical="center"/>
    </xf>
    <xf numFmtId="4" fontId="3" fillId="7" borderId="3" xfId="0" applyNumberFormat="1" applyFont="1" applyFill="1" applyBorder="1" applyAlignment="1">
      <alignment horizontal="right"/>
    </xf>
    <xf numFmtId="4" fontId="37" fillId="2" borderId="3" xfId="0" quotePrefix="1" applyNumberFormat="1" applyFont="1" applyFill="1" applyBorder="1" applyAlignment="1">
      <alignment horizontal="right" vertical="center"/>
    </xf>
    <xf numFmtId="4" fontId="35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 applyProtection="1">
      <alignment horizontal="right" vertical="center" wrapText="1"/>
    </xf>
    <xf numFmtId="4" fontId="37" fillId="2" borderId="3" xfId="0" quotePrefix="1" applyNumberFormat="1" applyFont="1" applyFill="1" applyBorder="1" applyAlignment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 applyProtection="1">
      <alignment vertical="center" wrapText="1"/>
    </xf>
    <xf numFmtId="4" fontId="6" fillId="5" borderId="4" xfId="0" applyNumberFormat="1" applyFont="1" applyFill="1" applyBorder="1" applyAlignment="1" applyProtection="1">
      <alignment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4" fontId="17" fillId="7" borderId="4" xfId="0" applyNumberFormat="1" applyFont="1" applyFill="1" applyBorder="1" applyAlignment="1" applyProtection="1">
      <alignment vertical="center" wrapText="1"/>
    </xf>
    <xf numFmtId="4" fontId="17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 applyProtection="1">
      <alignment vertical="center" wrapText="1"/>
    </xf>
    <xf numFmtId="4" fontId="17" fillId="7" borderId="3" xfId="0" applyNumberFormat="1" applyFont="1" applyFill="1" applyBorder="1" applyAlignment="1" applyProtection="1">
      <alignment horizontal="right" wrapText="1"/>
    </xf>
    <xf numFmtId="0" fontId="32" fillId="7" borderId="3" xfId="0" applyFont="1" applyFill="1" applyBorder="1" applyAlignment="1">
      <alignment horizontal="left" vertical="center" wrapText="1"/>
    </xf>
    <xf numFmtId="0" fontId="35" fillId="7" borderId="4" xfId="0" applyNumberFormat="1" applyFont="1" applyFill="1" applyBorder="1" applyAlignment="1" applyProtection="1">
      <alignment horizontal="left" vertical="center" wrapText="1"/>
    </xf>
    <xf numFmtId="0" fontId="36" fillId="7" borderId="3" xfId="0" applyFont="1" applyFill="1" applyBorder="1" applyAlignment="1">
      <alignment horizontal="left" vertical="center" wrapText="1"/>
    </xf>
    <xf numFmtId="2" fontId="36" fillId="7" borderId="4" xfId="0" applyNumberFormat="1" applyFont="1" applyFill="1" applyBorder="1" applyAlignment="1">
      <alignment horizontal="right" vertical="center" wrapText="1"/>
    </xf>
    <xf numFmtId="4" fontId="35" fillId="7" borderId="4" xfId="0" applyNumberFormat="1" applyFont="1" applyFill="1" applyBorder="1" applyAlignment="1">
      <alignment horizontal="right" vertical="center"/>
    </xf>
    <xf numFmtId="4" fontId="35" fillId="7" borderId="3" xfId="0" applyNumberFormat="1" applyFont="1" applyFill="1" applyBorder="1" applyAlignment="1">
      <alignment horizontal="right" vertical="center"/>
    </xf>
    <xf numFmtId="2" fontId="18" fillId="7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30" fillId="6" borderId="4" xfId="0" applyNumberFormat="1" applyFont="1" applyFill="1" applyBorder="1" applyAlignment="1" applyProtection="1">
      <alignment vertical="center" wrapText="1"/>
    </xf>
    <xf numFmtId="4" fontId="6" fillId="6" borderId="4" xfId="0" applyNumberFormat="1" applyFont="1" applyFill="1" applyBorder="1" applyAlignment="1" applyProtection="1">
      <alignment horizontal="right" vertical="center" wrapText="1"/>
    </xf>
    <xf numFmtId="4" fontId="3" fillId="7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18" fillId="7" borderId="3" xfId="0" applyNumberFormat="1" applyFont="1" applyFill="1" applyBorder="1"/>
    <xf numFmtId="4" fontId="0" fillId="0" borderId="3" xfId="0" applyNumberFormat="1" applyBorder="1"/>
    <xf numFmtId="4" fontId="30" fillId="6" borderId="4" xfId="0" applyNumberFormat="1" applyFont="1" applyFill="1" applyBorder="1" applyAlignment="1" applyProtection="1">
      <alignment horizontal="right" vertical="center" wrapText="1"/>
    </xf>
    <xf numFmtId="4" fontId="35" fillId="7" borderId="4" xfId="0" applyNumberFormat="1" applyFont="1" applyFill="1" applyBorder="1" applyAlignment="1" applyProtection="1">
      <alignment vertical="center" wrapText="1"/>
    </xf>
    <xf numFmtId="4" fontId="35" fillId="7" borderId="3" xfId="0" applyNumberFormat="1" applyFont="1" applyFill="1" applyBorder="1" applyAlignment="1">
      <alignment horizontal="right"/>
    </xf>
    <xf numFmtId="4" fontId="35" fillId="7" borderId="4" xfId="0" applyNumberFormat="1" applyFont="1" applyFill="1" applyBorder="1" applyAlignment="1" applyProtection="1">
      <alignment horizontal="right" vertical="center" wrapText="1"/>
    </xf>
    <xf numFmtId="0" fontId="32" fillId="0" borderId="4" xfId="0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2" fontId="9" fillId="2" borderId="3" xfId="0" quotePrefix="1" applyNumberFormat="1" applyFont="1" applyFill="1" applyBorder="1" applyAlignment="1">
      <alignment horizontal="righ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7" borderId="1" xfId="0" applyNumberFormat="1" applyFont="1" applyFill="1" applyBorder="1" applyAlignment="1" applyProtection="1">
      <alignment horizontal="left" vertical="center" wrapText="1"/>
    </xf>
    <xf numFmtId="0" fontId="17" fillId="7" borderId="2" xfId="0" applyNumberFormat="1" applyFont="1" applyFill="1" applyBorder="1" applyAlignment="1" applyProtection="1">
      <alignment horizontal="left" vertical="center" wrapText="1"/>
    </xf>
    <xf numFmtId="0" fontId="17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5" fillId="7" borderId="1" xfId="0" applyNumberFormat="1" applyFont="1" applyFill="1" applyBorder="1" applyAlignment="1" applyProtection="1">
      <alignment horizontal="left" vertical="center" wrapText="1"/>
    </xf>
    <xf numFmtId="0" fontId="35" fillId="7" borderId="2" xfId="0" applyNumberFormat="1" applyFont="1" applyFill="1" applyBorder="1" applyAlignment="1" applyProtection="1">
      <alignment horizontal="left" vertical="center" wrapText="1"/>
    </xf>
    <xf numFmtId="0" fontId="35" fillId="7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0" fillId="6" borderId="1" xfId="0" applyNumberFormat="1" applyFont="1" applyFill="1" applyBorder="1" applyAlignment="1" applyProtection="1">
      <alignment horizontal="left" vertical="center"/>
    </xf>
    <xf numFmtId="0" fontId="30" fillId="6" borderId="2" xfId="0" applyNumberFormat="1" applyFont="1" applyFill="1" applyBorder="1" applyAlignment="1" applyProtection="1">
      <alignment horizontal="left" vertical="center"/>
    </xf>
    <xf numFmtId="0" fontId="30" fillId="6" borderId="4" xfId="0" applyNumberFormat="1" applyFont="1" applyFill="1" applyBorder="1" applyAlignment="1" applyProtection="1">
      <alignment horizontal="left" vertical="center"/>
    </xf>
    <xf numFmtId="0" fontId="6" fillId="6" borderId="1" xfId="0" applyNumberFormat="1" applyFont="1" applyFill="1" applyBorder="1" applyAlignment="1" applyProtection="1">
      <alignment horizontal="left" vertical="center"/>
    </xf>
    <xf numFmtId="0" fontId="6" fillId="6" borderId="2" xfId="0" applyNumberFormat="1" applyFont="1" applyFill="1" applyBorder="1" applyAlignment="1" applyProtection="1">
      <alignment horizontal="left" vertical="center"/>
    </xf>
    <xf numFmtId="0" fontId="6" fillId="6" borderId="4" xfId="0" applyNumberFormat="1" applyFont="1" applyFill="1" applyBorder="1" applyAlignment="1" applyProtection="1">
      <alignment horizontal="left" vertical="center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0" fillId="6" borderId="1" xfId="0" applyNumberFormat="1" applyFont="1" applyFill="1" applyBorder="1" applyAlignment="1" applyProtection="1">
      <alignment horizontal="left" vertical="center" wrapText="1"/>
    </xf>
    <xf numFmtId="0" fontId="30" fillId="6" borderId="2" xfId="0" applyNumberFormat="1" applyFont="1" applyFill="1" applyBorder="1" applyAlignment="1" applyProtection="1">
      <alignment horizontal="left" vertical="center" wrapText="1"/>
    </xf>
    <xf numFmtId="0" fontId="30" fillId="6" borderId="4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45"/>
  <sheetViews>
    <sheetView tabSelected="1" topLeftCell="A25" workbookViewId="0">
      <selection activeCell="A2" sqref="A2"/>
    </sheetView>
  </sheetViews>
  <sheetFormatPr defaultRowHeight="15" x14ac:dyDescent="0.25"/>
  <cols>
    <col min="5" max="7" width="25.28515625" customWidth="1"/>
    <col min="8" max="8" width="23.42578125" customWidth="1"/>
    <col min="9" max="10" width="25.28515625" customWidth="1"/>
  </cols>
  <sheetData>
    <row r="1" spans="1:14" ht="42" customHeight="1" x14ac:dyDescent="0.25">
      <c r="A1" s="209" t="s">
        <v>203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4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4" ht="15.75" x14ac:dyDescent="0.25">
      <c r="A3" s="209" t="s">
        <v>27</v>
      </c>
      <c r="B3" s="209"/>
      <c r="C3" s="209"/>
      <c r="D3" s="209"/>
      <c r="E3" s="209"/>
      <c r="F3" s="209"/>
      <c r="G3" s="209"/>
      <c r="H3" s="209"/>
      <c r="I3" s="221"/>
      <c r="J3" s="221"/>
    </row>
    <row r="4" spans="1:14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  <c r="M4" s="109"/>
      <c r="N4" s="109"/>
    </row>
    <row r="5" spans="1:14" ht="18" customHeight="1" x14ac:dyDescent="0.25">
      <c r="A5" s="209" t="s">
        <v>32</v>
      </c>
      <c r="B5" s="210"/>
      <c r="C5" s="210"/>
      <c r="D5" s="210"/>
      <c r="E5" s="210"/>
      <c r="F5" s="210"/>
      <c r="G5" s="210"/>
      <c r="H5" s="210"/>
      <c r="I5" s="210"/>
      <c r="J5" s="210"/>
      <c r="M5" s="109"/>
      <c r="N5" s="109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40</v>
      </c>
      <c r="M6" s="109"/>
      <c r="N6" s="109"/>
    </row>
    <row r="7" spans="1:14" ht="25.5" x14ac:dyDescent="0.25">
      <c r="A7" s="26"/>
      <c r="B7" s="27"/>
      <c r="C7" s="27"/>
      <c r="D7" s="28"/>
      <c r="E7" s="29"/>
      <c r="F7" s="3" t="s">
        <v>174</v>
      </c>
      <c r="G7" s="3" t="s">
        <v>178</v>
      </c>
      <c r="H7" s="3" t="s">
        <v>176</v>
      </c>
      <c r="I7" s="3" t="s">
        <v>126</v>
      </c>
      <c r="J7" s="3" t="s">
        <v>177</v>
      </c>
      <c r="M7" s="109"/>
      <c r="N7" s="109"/>
    </row>
    <row r="8" spans="1:14" x14ac:dyDescent="0.25">
      <c r="A8" s="211" t="s">
        <v>0</v>
      </c>
      <c r="B8" s="206"/>
      <c r="C8" s="206"/>
      <c r="D8" s="206"/>
      <c r="E8" s="217"/>
      <c r="F8" s="85">
        <f>F9+F10</f>
        <v>4425657.9800000004</v>
      </c>
      <c r="G8" s="85">
        <f t="shared" ref="G8:J8" si="0">G9+G10</f>
        <v>4982580.3</v>
      </c>
      <c r="H8" s="85">
        <f t="shared" si="0"/>
        <v>5061408.63</v>
      </c>
      <c r="I8" s="85">
        <f t="shared" si="0"/>
        <v>4982580.3</v>
      </c>
      <c r="J8" s="85">
        <f t="shared" si="0"/>
        <v>4982580.3</v>
      </c>
      <c r="M8" s="109"/>
      <c r="N8" s="109"/>
    </row>
    <row r="9" spans="1:14" x14ac:dyDescent="0.25">
      <c r="A9" s="218" t="s">
        <v>113</v>
      </c>
      <c r="B9" s="216"/>
      <c r="C9" s="216"/>
      <c r="D9" s="216"/>
      <c r="E9" s="219"/>
      <c r="F9" s="84">
        <v>4425657.9800000004</v>
      </c>
      <c r="G9" s="84">
        <v>4982580.3</v>
      </c>
      <c r="H9" s="84">
        <v>5061408.63</v>
      </c>
      <c r="I9" s="84">
        <v>4982580.3</v>
      </c>
      <c r="J9" s="84">
        <v>4982580.3</v>
      </c>
      <c r="M9" s="109"/>
      <c r="N9" s="109"/>
    </row>
    <row r="10" spans="1:14" x14ac:dyDescent="0.25">
      <c r="A10" s="220" t="s">
        <v>114</v>
      </c>
      <c r="B10" s="219"/>
      <c r="C10" s="219"/>
      <c r="D10" s="219"/>
      <c r="E10" s="219"/>
      <c r="F10" s="84">
        <v>0</v>
      </c>
      <c r="G10" s="84">
        <v>0</v>
      </c>
      <c r="H10" s="84">
        <v>0</v>
      </c>
      <c r="I10" s="84">
        <f>G10</f>
        <v>0</v>
      </c>
      <c r="J10" s="84">
        <v>0</v>
      </c>
      <c r="M10" s="109"/>
      <c r="N10" s="109"/>
    </row>
    <row r="11" spans="1:14" x14ac:dyDescent="0.25">
      <c r="A11" s="35" t="s">
        <v>2</v>
      </c>
      <c r="B11" s="38"/>
      <c r="C11" s="38"/>
      <c r="D11" s="38"/>
      <c r="E11" s="38"/>
      <c r="F11" s="85">
        <f>F12+F13</f>
        <v>4722776.53</v>
      </c>
      <c r="G11" s="85">
        <f t="shared" ref="G11:J11" si="1">G12+G13</f>
        <v>4982580.3</v>
      </c>
      <c r="H11" s="85">
        <f t="shared" si="1"/>
        <v>4877144.26</v>
      </c>
      <c r="I11" s="85">
        <f t="shared" si="1"/>
        <v>4982580.3</v>
      </c>
      <c r="J11" s="85">
        <f t="shared" si="1"/>
        <v>4982580.3</v>
      </c>
      <c r="M11" s="109"/>
      <c r="N11" s="109"/>
    </row>
    <row r="12" spans="1:14" x14ac:dyDescent="0.25">
      <c r="A12" s="215" t="s">
        <v>115</v>
      </c>
      <c r="B12" s="216"/>
      <c r="C12" s="216"/>
      <c r="D12" s="216"/>
      <c r="E12" s="216"/>
      <c r="F12" s="84">
        <v>4697696.8</v>
      </c>
      <c r="G12" s="84">
        <v>4942580.3</v>
      </c>
      <c r="H12" s="84">
        <v>4828144.26</v>
      </c>
      <c r="I12" s="84">
        <v>4942580.3</v>
      </c>
      <c r="J12" s="114">
        <v>4942580.3</v>
      </c>
      <c r="M12" s="109"/>
      <c r="N12" s="109"/>
    </row>
    <row r="13" spans="1:14" x14ac:dyDescent="0.25">
      <c r="A13" s="222" t="s">
        <v>116</v>
      </c>
      <c r="B13" s="219"/>
      <c r="C13" s="219"/>
      <c r="D13" s="219"/>
      <c r="E13" s="219"/>
      <c r="F13" s="86">
        <v>25079.73</v>
      </c>
      <c r="G13" s="86">
        <v>40000</v>
      </c>
      <c r="H13" s="86">
        <v>49000</v>
      </c>
      <c r="I13" s="86">
        <v>40000</v>
      </c>
      <c r="J13" s="114">
        <v>40000</v>
      </c>
      <c r="M13" s="109"/>
      <c r="N13" s="109"/>
    </row>
    <row r="14" spans="1:14" x14ac:dyDescent="0.25">
      <c r="A14" s="205" t="s">
        <v>3</v>
      </c>
      <c r="B14" s="206"/>
      <c r="C14" s="206"/>
      <c r="D14" s="206"/>
      <c r="E14" s="206"/>
      <c r="F14" s="85">
        <f>F8-F11</f>
        <v>-297118.54999999981</v>
      </c>
      <c r="G14" s="85">
        <f>G8-G11</f>
        <v>0</v>
      </c>
      <c r="H14" s="85">
        <f>H8-H11</f>
        <v>184264.37000000011</v>
      </c>
      <c r="I14" s="85">
        <f>I8-I11</f>
        <v>0</v>
      </c>
      <c r="J14" s="85">
        <f>J8-J11</f>
        <v>0</v>
      </c>
      <c r="M14" s="109"/>
      <c r="N14" s="109"/>
    </row>
    <row r="15" spans="1:14" ht="18" x14ac:dyDescent="0.25">
      <c r="A15" s="22"/>
      <c r="B15" s="20"/>
      <c r="C15" s="20"/>
      <c r="D15" s="20"/>
      <c r="E15" s="20"/>
      <c r="F15" s="20"/>
      <c r="G15" s="20"/>
      <c r="H15" s="20"/>
      <c r="I15" s="21"/>
      <c r="J15" s="21"/>
      <c r="M15" s="109"/>
      <c r="N15" s="109"/>
    </row>
    <row r="16" spans="1:14" ht="18" customHeight="1" x14ac:dyDescent="0.25">
      <c r="A16" s="209" t="s">
        <v>33</v>
      </c>
      <c r="B16" s="210"/>
      <c r="C16" s="210"/>
      <c r="D16" s="210"/>
      <c r="E16" s="210"/>
      <c r="F16" s="210"/>
      <c r="G16" s="210"/>
      <c r="H16" s="210"/>
      <c r="I16" s="210"/>
      <c r="J16" s="210"/>
      <c r="M16" s="109"/>
      <c r="N16" s="109"/>
    </row>
    <row r="17" spans="1:14" ht="18" x14ac:dyDescent="0.25">
      <c r="A17" s="22"/>
      <c r="B17" s="20"/>
      <c r="C17" s="20"/>
      <c r="D17" s="20"/>
      <c r="E17" s="20"/>
      <c r="F17" s="20"/>
      <c r="G17" s="20"/>
      <c r="H17" s="20"/>
      <c r="I17" s="21"/>
      <c r="J17" s="21"/>
      <c r="M17" s="109"/>
      <c r="N17" s="109"/>
    </row>
    <row r="18" spans="1:14" ht="25.5" x14ac:dyDescent="0.25">
      <c r="A18" s="26"/>
      <c r="B18" s="27"/>
      <c r="C18" s="27"/>
      <c r="D18" s="28"/>
      <c r="E18" s="29"/>
      <c r="F18" s="3" t="s">
        <v>174</v>
      </c>
      <c r="G18" s="3" t="s">
        <v>178</v>
      </c>
      <c r="H18" s="3" t="s">
        <v>176</v>
      </c>
      <c r="I18" s="3" t="s">
        <v>126</v>
      </c>
      <c r="J18" s="3" t="s">
        <v>177</v>
      </c>
      <c r="M18" s="109"/>
      <c r="N18" s="109"/>
    </row>
    <row r="19" spans="1:14" ht="15.75" customHeight="1" x14ac:dyDescent="0.25">
      <c r="A19" s="222" t="s">
        <v>117</v>
      </c>
      <c r="B19" s="219"/>
      <c r="C19" s="219"/>
      <c r="D19" s="219"/>
      <c r="E19" s="219"/>
      <c r="F19" s="32"/>
      <c r="G19" s="32"/>
      <c r="H19" s="32"/>
      <c r="I19" s="32"/>
      <c r="J19" s="31"/>
    </row>
    <row r="20" spans="1:14" x14ac:dyDescent="0.25">
      <c r="A20" s="222" t="s">
        <v>118</v>
      </c>
      <c r="B20" s="219"/>
      <c r="C20" s="219"/>
      <c r="D20" s="219"/>
      <c r="E20" s="219"/>
      <c r="F20" s="32">
        <v>2000</v>
      </c>
      <c r="G20" s="32"/>
      <c r="H20" s="32"/>
      <c r="I20" s="32"/>
      <c r="J20" s="31"/>
    </row>
    <row r="21" spans="1:14" x14ac:dyDescent="0.25">
      <c r="A21" s="205" t="s">
        <v>5</v>
      </c>
      <c r="B21" s="206"/>
      <c r="C21" s="206"/>
      <c r="D21" s="206"/>
      <c r="E21" s="206"/>
      <c r="F21" s="30">
        <f>F19-F20</f>
        <v>-2000</v>
      </c>
      <c r="G21" s="30">
        <f t="shared" ref="G21:J21" si="2">G19-G20</f>
        <v>0</v>
      </c>
      <c r="H21" s="30">
        <f t="shared" ref="H21" si="3">H19-H20</f>
        <v>0</v>
      </c>
      <c r="I21" s="30">
        <f t="shared" si="2"/>
        <v>0</v>
      </c>
      <c r="J21" s="30">
        <f t="shared" si="2"/>
        <v>0</v>
      </c>
    </row>
    <row r="22" spans="1:14" x14ac:dyDescent="0.25">
      <c r="A22" s="205" t="s">
        <v>6</v>
      </c>
      <c r="B22" s="206"/>
      <c r="C22" s="206"/>
      <c r="D22" s="206"/>
      <c r="E22" s="206"/>
      <c r="F22" s="85">
        <f>F14+F21</f>
        <v>-299118.54999999981</v>
      </c>
      <c r="G22" s="30">
        <f t="shared" ref="G22:J22" si="4">G14+G21</f>
        <v>0</v>
      </c>
      <c r="H22" s="85">
        <f>H14+H21</f>
        <v>184264.37000000011</v>
      </c>
      <c r="I22" s="30">
        <f t="shared" si="4"/>
        <v>0</v>
      </c>
      <c r="J22" s="30">
        <f t="shared" si="4"/>
        <v>0</v>
      </c>
    </row>
    <row r="23" spans="1:14" ht="18" x14ac:dyDescent="0.25">
      <c r="A23" s="19"/>
      <c r="B23" s="20"/>
      <c r="C23" s="20"/>
      <c r="D23" s="20"/>
      <c r="E23" s="20"/>
      <c r="F23" s="20"/>
      <c r="G23" s="20"/>
      <c r="H23" s="20"/>
      <c r="I23" s="21"/>
      <c r="J23" s="21"/>
    </row>
    <row r="24" spans="1:14" ht="15.75" x14ac:dyDescent="0.25">
      <c r="A24" s="209" t="s">
        <v>119</v>
      </c>
      <c r="B24" s="210"/>
      <c r="C24" s="210"/>
      <c r="D24" s="210"/>
      <c r="E24" s="210"/>
      <c r="F24" s="210"/>
      <c r="G24" s="210"/>
      <c r="H24" s="210"/>
      <c r="I24" s="210"/>
      <c r="J24" s="210"/>
    </row>
    <row r="25" spans="1:14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4" ht="23.25" customHeight="1" x14ac:dyDescent="0.25">
      <c r="A26" s="26"/>
      <c r="B26" s="27"/>
      <c r="C26" s="27"/>
      <c r="D26" s="28"/>
      <c r="E26" s="29"/>
      <c r="F26" s="3" t="s">
        <v>174</v>
      </c>
      <c r="G26" s="3" t="s">
        <v>178</v>
      </c>
      <c r="H26" s="3" t="s">
        <v>176</v>
      </c>
      <c r="I26" s="3" t="s">
        <v>126</v>
      </c>
      <c r="J26" s="3" t="s">
        <v>177</v>
      </c>
    </row>
    <row r="27" spans="1:14" ht="30" customHeight="1" x14ac:dyDescent="0.25">
      <c r="A27" s="200" t="s">
        <v>120</v>
      </c>
      <c r="B27" s="201"/>
      <c r="C27" s="201"/>
      <c r="D27" s="201"/>
      <c r="E27" s="202"/>
      <c r="F27" s="112"/>
      <c r="G27" s="49">
        <v>0</v>
      </c>
      <c r="H27" s="112"/>
      <c r="I27" s="49">
        <v>0</v>
      </c>
      <c r="J27" s="50">
        <v>0</v>
      </c>
    </row>
    <row r="28" spans="1:14" ht="15" customHeight="1" x14ac:dyDescent="0.25">
      <c r="A28" s="205" t="s">
        <v>121</v>
      </c>
      <c r="B28" s="206"/>
      <c r="C28" s="206"/>
      <c r="D28" s="206"/>
      <c r="E28" s="206"/>
      <c r="F28" s="113">
        <f>F22+F27</f>
        <v>-299118.54999999981</v>
      </c>
      <c r="G28" s="51">
        <f t="shared" ref="G28:J28" si="5">G22+G27</f>
        <v>0</v>
      </c>
      <c r="H28" s="113">
        <f t="shared" ref="H28" si="6">H22+H27</f>
        <v>184264.37000000011</v>
      </c>
      <c r="I28" s="51">
        <f t="shared" si="5"/>
        <v>0</v>
      </c>
      <c r="J28" s="52">
        <f t="shared" si="5"/>
        <v>0</v>
      </c>
    </row>
    <row r="29" spans="1:14" ht="25.5" customHeight="1" x14ac:dyDescent="0.25">
      <c r="A29" s="211" t="s">
        <v>122</v>
      </c>
      <c r="B29" s="212"/>
      <c r="C29" s="212"/>
      <c r="D29" s="212"/>
      <c r="E29" s="213"/>
      <c r="F29" s="51">
        <f>F14+F21+F27-F28</f>
        <v>0</v>
      </c>
      <c r="G29" s="51">
        <f t="shared" ref="G29:J29" si="7">G14+G21+G27-G28</f>
        <v>0</v>
      </c>
      <c r="H29" s="51">
        <f t="shared" ref="H29" si="8">H14+H21+H27-H28</f>
        <v>0</v>
      </c>
      <c r="I29" s="51">
        <f t="shared" si="7"/>
        <v>0</v>
      </c>
      <c r="J29" s="52">
        <f t="shared" si="7"/>
        <v>0</v>
      </c>
    </row>
    <row r="30" spans="1:14" ht="15" customHeight="1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4" ht="11.25" customHeight="1" x14ac:dyDescent="0.25">
      <c r="A31" s="214" t="s">
        <v>123</v>
      </c>
      <c r="B31" s="214"/>
      <c r="C31" s="214"/>
      <c r="D31" s="214"/>
      <c r="E31" s="214"/>
      <c r="F31" s="214"/>
      <c r="G31" s="214"/>
      <c r="H31" s="214"/>
      <c r="I31" s="214"/>
      <c r="J31" s="214"/>
    </row>
    <row r="32" spans="1:14" ht="29.25" customHeight="1" x14ac:dyDescent="0.25">
      <c r="A32" s="55"/>
      <c r="B32" s="56"/>
      <c r="C32" s="56"/>
      <c r="D32" s="56"/>
      <c r="E32" s="56"/>
      <c r="F32" s="56"/>
      <c r="G32" s="56"/>
      <c r="H32" s="56"/>
      <c r="I32" s="57"/>
      <c r="J32" s="57"/>
    </row>
    <row r="33" spans="1:10" ht="25.5" x14ac:dyDescent="0.25">
      <c r="A33" s="58"/>
      <c r="B33" s="59"/>
      <c r="C33" s="59"/>
      <c r="D33" s="60"/>
      <c r="E33" s="61"/>
      <c r="F33" s="3" t="s">
        <v>174</v>
      </c>
      <c r="G33" s="3" t="s">
        <v>175</v>
      </c>
      <c r="H33" s="3" t="s">
        <v>176</v>
      </c>
      <c r="I33" s="3" t="s">
        <v>126</v>
      </c>
      <c r="J33" s="3" t="s">
        <v>177</v>
      </c>
    </row>
    <row r="34" spans="1:10" x14ac:dyDescent="0.25">
      <c r="A34" s="200" t="s">
        <v>120</v>
      </c>
      <c r="B34" s="201"/>
      <c r="C34" s="201"/>
      <c r="D34" s="201"/>
      <c r="E34" s="202"/>
      <c r="F34" s="112">
        <v>61605.47</v>
      </c>
      <c r="G34" s="49">
        <v>0</v>
      </c>
      <c r="H34" s="49">
        <f>G37</f>
        <v>0</v>
      </c>
      <c r="I34" s="49">
        <f>H37</f>
        <v>0</v>
      </c>
      <c r="J34" s="50">
        <f>I37</f>
        <v>0</v>
      </c>
    </row>
    <row r="35" spans="1:10" ht="27" customHeight="1" x14ac:dyDescent="0.25">
      <c r="A35" s="200" t="s">
        <v>4</v>
      </c>
      <c r="B35" s="201"/>
      <c r="C35" s="201"/>
      <c r="D35" s="201"/>
      <c r="E35" s="202"/>
      <c r="F35" s="112">
        <v>0</v>
      </c>
      <c r="G35" s="49">
        <v>0</v>
      </c>
      <c r="H35" s="49">
        <v>0</v>
      </c>
      <c r="I35" s="49">
        <v>0</v>
      </c>
      <c r="J35" s="50">
        <v>0</v>
      </c>
    </row>
    <row r="36" spans="1:10" x14ac:dyDescent="0.25">
      <c r="A36" s="200" t="s">
        <v>124</v>
      </c>
      <c r="B36" s="203"/>
      <c r="C36" s="203"/>
      <c r="D36" s="203"/>
      <c r="E36" s="204"/>
      <c r="F36" s="112">
        <v>-297118.55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 x14ac:dyDescent="0.25">
      <c r="A37" s="205" t="s">
        <v>121</v>
      </c>
      <c r="B37" s="206"/>
      <c r="C37" s="206"/>
      <c r="D37" s="206"/>
      <c r="E37" s="206"/>
      <c r="F37" s="119">
        <f>F34-F35+F36</f>
        <v>-235513.08</v>
      </c>
      <c r="G37" s="33">
        <v>0</v>
      </c>
      <c r="H37" s="33">
        <f t="shared" ref="H37" si="9">H34-H35+H36</f>
        <v>0</v>
      </c>
      <c r="I37" s="33">
        <f t="shared" ref="I37:J37" si="10">I34-I35+I36</f>
        <v>0</v>
      </c>
      <c r="J37" s="62">
        <f t="shared" si="10"/>
        <v>0</v>
      </c>
    </row>
    <row r="39" spans="1:10" x14ac:dyDescent="0.25">
      <c r="A39" s="207" t="s">
        <v>125</v>
      </c>
      <c r="B39" s="208"/>
      <c r="C39" s="208"/>
      <c r="D39" s="208"/>
      <c r="E39" s="208"/>
      <c r="F39" s="208"/>
      <c r="G39" s="208"/>
      <c r="H39" s="208"/>
      <c r="I39" s="208"/>
      <c r="J39" s="208"/>
    </row>
    <row r="41" spans="1:10" x14ac:dyDescent="0.25">
      <c r="D41" s="109"/>
      <c r="E41" s="109"/>
      <c r="F41" s="109"/>
      <c r="G41" s="109"/>
      <c r="H41" s="109"/>
      <c r="I41" s="109"/>
    </row>
    <row r="42" spans="1:10" x14ac:dyDescent="0.25">
      <c r="D42" s="109"/>
      <c r="E42" s="109"/>
      <c r="F42" s="109"/>
      <c r="G42" s="109"/>
      <c r="H42" s="109"/>
      <c r="I42" s="109"/>
    </row>
    <row r="43" spans="1:10" x14ac:dyDescent="0.25">
      <c r="D43" s="109"/>
      <c r="E43" s="109"/>
      <c r="F43" s="109"/>
      <c r="G43" s="109"/>
      <c r="H43" s="109"/>
      <c r="I43" s="109"/>
    </row>
    <row r="44" spans="1:10" x14ac:dyDescent="0.25">
      <c r="D44" s="109"/>
      <c r="E44" s="109"/>
      <c r="F44" s="109"/>
      <c r="G44" s="109"/>
      <c r="H44" s="109"/>
      <c r="I44" s="109"/>
    </row>
    <row r="45" spans="1:10" x14ac:dyDescent="0.25">
      <c r="D45" s="109"/>
      <c r="E45" s="109"/>
      <c r="F45" s="109"/>
      <c r="G45" s="109"/>
      <c r="H45" s="109"/>
      <c r="I45" s="109"/>
    </row>
  </sheetData>
  <mergeCells count="24">
    <mergeCell ref="A16:J16"/>
    <mergeCell ref="A19:E19"/>
    <mergeCell ref="A20:E20"/>
    <mergeCell ref="A21:E21"/>
    <mergeCell ref="A13:E13"/>
    <mergeCell ref="A14:E14"/>
    <mergeCell ref="A12:E12"/>
    <mergeCell ref="A8:E8"/>
    <mergeCell ref="A9:E9"/>
    <mergeCell ref="A10:E10"/>
    <mergeCell ref="A1:J1"/>
    <mergeCell ref="A3:J3"/>
    <mergeCell ref="A5:J5"/>
    <mergeCell ref="A22:E22"/>
    <mergeCell ref="A24:J24"/>
    <mergeCell ref="A28:E28"/>
    <mergeCell ref="A29:E29"/>
    <mergeCell ref="A31:J31"/>
    <mergeCell ref="A27:E27"/>
    <mergeCell ref="A34:E34"/>
    <mergeCell ref="A35:E35"/>
    <mergeCell ref="A36:E36"/>
    <mergeCell ref="A37:E37"/>
    <mergeCell ref="A39:J3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zoomScale="110" zoomScaleNormal="110" workbookViewId="0">
      <selection activeCell="G116" sqref="G1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85546875" bestFit="1" customWidth="1"/>
    <col min="4" max="4" width="45.42578125" bestFit="1" customWidth="1"/>
    <col min="5" max="5" width="24.7109375" customWidth="1"/>
    <col min="6" max="6" width="25.28515625" customWidth="1"/>
    <col min="7" max="7" width="22.85546875" customWidth="1"/>
    <col min="8" max="9" width="25.28515625" customWidth="1"/>
  </cols>
  <sheetData>
    <row r="1" spans="1:11" ht="42" customHeight="1" x14ac:dyDescent="0.25">
      <c r="A1" s="209" t="s">
        <v>179</v>
      </c>
      <c r="B1" s="209"/>
      <c r="C1" s="209"/>
      <c r="D1" s="209"/>
      <c r="E1" s="209"/>
      <c r="F1" s="209"/>
      <c r="G1" s="209"/>
      <c r="H1" s="209"/>
      <c r="I1" s="209"/>
    </row>
    <row r="2" spans="1:11" ht="18" customHeight="1" x14ac:dyDescent="0.25">
      <c r="A2" s="4"/>
      <c r="B2" s="4"/>
      <c r="C2" s="4"/>
      <c r="D2" s="4"/>
      <c r="E2" s="22"/>
      <c r="F2" s="4"/>
      <c r="G2" s="4"/>
      <c r="H2" s="4"/>
      <c r="I2" s="4"/>
    </row>
    <row r="3" spans="1:11" ht="15.75" customHeight="1" x14ac:dyDescent="0.25">
      <c r="A3" s="209" t="s">
        <v>27</v>
      </c>
      <c r="B3" s="209"/>
      <c r="C3" s="209"/>
      <c r="D3" s="209"/>
      <c r="E3" s="209"/>
      <c r="F3" s="209"/>
      <c r="G3" s="209"/>
      <c r="H3" s="209"/>
      <c r="I3" s="209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11" ht="18" customHeight="1" x14ac:dyDescent="0.25">
      <c r="A5" s="209" t="s">
        <v>8</v>
      </c>
      <c r="B5" s="209"/>
      <c r="C5" s="209"/>
      <c r="D5" s="209"/>
      <c r="E5" s="209"/>
      <c r="F5" s="209"/>
      <c r="G5" s="209"/>
      <c r="H5" s="209"/>
      <c r="I5" s="209"/>
      <c r="K5" s="109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K6" s="109"/>
    </row>
    <row r="7" spans="1:11" ht="15.75" customHeight="1" x14ac:dyDescent="0.25">
      <c r="A7" s="209" t="s">
        <v>1</v>
      </c>
      <c r="B7" s="209"/>
      <c r="C7" s="209"/>
      <c r="D7" s="209"/>
      <c r="E7" s="209"/>
      <c r="F7" s="209"/>
      <c r="G7" s="209"/>
      <c r="H7" s="209"/>
      <c r="I7" s="209"/>
      <c r="K7" s="109"/>
    </row>
    <row r="8" spans="1:11" ht="18" x14ac:dyDescent="0.25">
      <c r="A8" s="4"/>
      <c r="B8" s="4"/>
      <c r="C8" s="111"/>
      <c r="D8" s="111"/>
      <c r="E8" s="22"/>
      <c r="F8" s="4"/>
      <c r="G8" s="4"/>
      <c r="H8" s="5"/>
      <c r="I8" s="5"/>
      <c r="K8" s="109"/>
    </row>
    <row r="9" spans="1:11" ht="25.5" x14ac:dyDescent="0.25">
      <c r="A9" s="126" t="s">
        <v>9</v>
      </c>
      <c r="B9" s="127" t="s">
        <v>10</v>
      </c>
      <c r="C9" s="127" t="s">
        <v>11</v>
      </c>
      <c r="D9" s="127" t="s">
        <v>7</v>
      </c>
      <c r="E9" s="126" t="s">
        <v>174</v>
      </c>
      <c r="F9" s="126" t="s">
        <v>175</v>
      </c>
      <c r="G9" s="126" t="s">
        <v>176</v>
      </c>
      <c r="H9" s="126" t="s">
        <v>126</v>
      </c>
      <c r="I9" s="126" t="s">
        <v>177</v>
      </c>
      <c r="K9" s="109"/>
    </row>
    <row r="10" spans="1:11" x14ac:dyDescent="0.25">
      <c r="A10" s="223" t="s">
        <v>164</v>
      </c>
      <c r="B10" s="224"/>
      <c r="C10" s="224"/>
      <c r="D10" s="225"/>
      <c r="E10" s="129">
        <f>E11+E29</f>
        <v>4425657.9800000004</v>
      </c>
      <c r="F10" s="129">
        <f t="shared" ref="F10:I10" si="0">F11+F29</f>
        <v>4982580.3000000007</v>
      </c>
      <c r="G10" s="129">
        <f t="shared" si="0"/>
        <v>5061408.63</v>
      </c>
      <c r="H10" s="129">
        <f t="shared" si="0"/>
        <v>4982580.3000000007</v>
      </c>
      <c r="I10" s="129">
        <f t="shared" si="0"/>
        <v>4982580.3000000007</v>
      </c>
      <c r="K10" s="109"/>
    </row>
    <row r="11" spans="1:11" ht="15.75" customHeight="1" x14ac:dyDescent="0.25">
      <c r="A11" s="130">
        <v>6</v>
      </c>
      <c r="B11" s="130"/>
      <c r="C11" s="130"/>
      <c r="D11" s="130" t="s">
        <v>12</v>
      </c>
      <c r="E11" s="131">
        <f>E12+E15+E17+E20+E23</f>
        <v>4425657.9800000004</v>
      </c>
      <c r="F11" s="131">
        <f>F12+F15+F17+F20+F23</f>
        <v>4982580.3000000007</v>
      </c>
      <c r="G11" s="131">
        <f t="shared" ref="G11:I11" si="1">G12+G15+G17+G20+G23</f>
        <v>5061408.63</v>
      </c>
      <c r="H11" s="131">
        <f>H12+H15+H17+H20+H23</f>
        <v>4982580.3000000007</v>
      </c>
      <c r="I11" s="131">
        <f t="shared" si="1"/>
        <v>4982580.3000000007</v>
      </c>
      <c r="K11" s="109"/>
    </row>
    <row r="12" spans="1:11" ht="25.5" x14ac:dyDescent="0.25">
      <c r="A12" s="141"/>
      <c r="B12" s="132">
        <v>63</v>
      </c>
      <c r="C12" s="132"/>
      <c r="D12" s="132" t="s">
        <v>35</v>
      </c>
      <c r="E12" s="133">
        <f>E13+E14</f>
        <v>3890198.09</v>
      </c>
      <c r="F12" s="133">
        <f>F13+F14</f>
        <v>4428076.5</v>
      </c>
      <c r="G12" s="133">
        <f t="shared" ref="G12:I12" si="2">G13+G14</f>
        <v>4488716.71</v>
      </c>
      <c r="H12" s="133">
        <f>H13+H14</f>
        <v>4428076.5</v>
      </c>
      <c r="I12" s="133">
        <f t="shared" si="2"/>
        <v>4428076.5</v>
      </c>
      <c r="K12" s="109"/>
    </row>
    <row r="13" spans="1:11" x14ac:dyDescent="0.25">
      <c r="A13" s="10"/>
      <c r="B13" s="10"/>
      <c r="C13" s="11" t="s">
        <v>202</v>
      </c>
      <c r="D13" s="11" t="s">
        <v>42</v>
      </c>
      <c r="E13" s="70">
        <v>3890198.09</v>
      </c>
      <c r="F13" s="67">
        <v>4428076.5</v>
      </c>
      <c r="G13" s="67">
        <v>4476716.71</v>
      </c>
      <c r="H13" s="67">
        <f>F13</f>
        <v>4428076.5</v>
      </c>
      <c r="I13" s="67">
        <f>F13</f>
        <v>4428076.5</v>
      </c>
      <c r="K13" s="109"/>
    </row>
    <row r="14" spans="1:11" x14ac:dyDescent="0.25">
      <c r="A14" s="10"/>
      <c r="B14" s="25"/>
      <c r="C14" s="11" t="s">
        <v>43</v>
      </c>
      <c r="D14" s="11" t="s">
        <v>44</v>
      </c>
      <c r="E14" s="70">
        <v>0</v>
      </c>
      <c r="F14" s="67">
        <v>0</v>
      </c>
      <c r="G14" s="67">
        <v>12000</v>
      </c>
      <c r="H14" s="67">
        <v>0</v>
      </c>
      <c r="I14" s="67">
        <v>0</v>
      </c>
      <c r="K14" s="109"/>
    </row>
    <row r="15" spans="1:11" x14ac:dyDescent="0.25">
      <c r="A15" s="135"/>
      <c r="B15" s="132">
        <v>64</v>
      </c>
      <c r="C15" s="132"/>
      <c r="D15" s="132" t="s">
        <v>47</v>
      </c>
      <c r="E15" s="134">
        <f>E16</f>
        <v>0.96</v>
      </c>
      <c r="F15" s="133">
        <f t="shared" ref="F15:I15" si="3">F16</f>
        <v>0.4</v>
      </c>
      <c r="G15" s="133">
        <f t="shared" si="3"/>
        <v>0.4</v>
      </c>
      <c r="H15" s="133">
        <f t="shared" si="3"/>
        <v>0.4</v>
      </c>
      <c r="I15" s="133">
        <f t="shared" si="3"/>
        <v>0.4</v>
      </c>
      <c r="K15" s="109"/>
    </row>
    <row r="16" spans="1:11" s="40" customFormat="1" x14ac:dyDescent="0.25">
      <c r="A16" s="11"/>
      <c r="B16" s="16"/>
      <c r="C16" s="16" t="s">
        <v>48</v>
      </c>
      <c r="D16" s="16" t="s">
        <v>49</v>
      </c>
      <c r="E16" s="71">
        <v>0.96</v>
      </c>
      <c r="F16" s="69">
        <v>0.4</v>
      </c>
      <c r="G16" s="69">
        <v>0.4</v>
      </c>
      <c r="H16" s="69">
        <f>F16</f>
        <v>0.4</v>
      </c>
      <c r="I16" s="69">
        <f>F16</f>
        <v>0.4</v>
      </c>
      <c r="K16" s="258"/>
    </row>
    <row r="17" spans="1:11" ht="25.5" x14ac:dyDescent="0.25">
      <c r="A17" s="135"/>
      <c r="B17" s="132">
        <v>65</v>
      </c>
      <c r="C17" s="132"/>
      <c r="D17" s="132" t="s">
        <v>50</v>
      </c>
      <c r="E17" s="134">
        <f>E18+E19</f>
        <v>379746.32</v>
      </c>
      <c r="F17" s="133">
        <f t="shared" ref="F17:I17" si="4">F18+F19</f>
        <v>392000</v>
      </c>
      <c r="G17" s="133">
        <f>G18+G19</f>
        <v>392000</v>
      </c>
      <c r="H17" s="133">
        <f t="shared" si="4"/>
        <v>392000</v>
      </c>
      <c r="I17" s="133">
        <f t="shared" si="4"/>
        <v>392000</v>
      </c>
      <c r="K17" s="109"/>
    </row>
    <row r="18" spans="1:11" s="40" customFormat="1" x14ac:dyDescent="0.25">
      <c r="A18" s="11"/>
      <c r="B18" s="16"/>
      <c r="C18" s="16" t="s">
        <v>48</v>
      </c>
      <c r="D18" s="16" t="s">
        <v>49</v>
      </c>
      <c r="E18" s="89">
        <v>2520</v>
      </c>
      <c r="F18" s="69">
        <v>3500</v>
      </c>
      <c r="G18" s="69">
        <v>3500</v>
      </c>
      <c r="H18" s="69">
        <f>F18</f>
        <v>3500</v>
      </c>
      <c r="I18" s="69">
        <f>H18</f>
        <v>3500</v>
      </c>
      <c r="K18" s="258"/>
    </row>
    <row r="19" spans="1:11" ht="25.5" x14ac:dyDescent="0.25">
      <c r="A19" s="10"/>
      <c r="B19" s="10"/>
      <c r="C19" s="11" t="s">
        <v>45</v>
      </c>
      <c r="D19" s="15" t="s">
        <v>46</v>
      </c>
      <c r="E19" s="72">
        <v>377226.32</v>
      </c>
      <c r="F19" s="67">
        <v>388500</v>
      </c>
      <c r="G19" s="67">
        <v>388500</v>
      </c>
      <c r="H19" s="67">
        <f>F19</f>
        <v>388500</v>
      </c>
      <c r="I19" s="67">
        <f>H19</f>
        <v>388500</v>
      </c>
      <c r="K19" s="109"/>
    </row>
    <row r="20" spans="1:11" ht="38.25" x14ac:dyDescent="0.25">
      <c r="A20" s="135"/>
      <c r="B20" s="132">
        <v>66</v>
      </c>
      <c r="C20" s="132"/>
      <c r="D20" s="132" t="s">
        <v>51</v>
      </c>
      <c r="E20" s="134">
        <f>E21+E22</f>
        <v>12539</v>
      </c>
      <c r="F20" s="133">
        <f>F21+F22</f>
        <v>6000</v>
      </c>
      <c r="G20" s="133">
        <f t="shared" ref="G20:I20" si="5">G21+G22</f>
        <v>6000</v>
      </c>
      <c r="H20" s="133">
        <f t="shared" si="5"/>
        <v>6000</v>
      </c>
      <c r="I20" s="133">
        <f t="shared" si="5"/>
        <v>6000</v>
      </c>
      <c r="K20" s="109"/>
    </row>
    <row r="21" spans="1:11" s="40" customFormat="1" x14ac:dyDescent="0.25">
      <c r="A21" s="11"/>
      <c r="B21" s="16"/>
      <c r="C21" s="16" t="s">
        <v>48</v>
      </c>
      <c r="D21" s="16" t="s">
        <v>49</v>
      </c>
      <c r="E21" s="89">
        <v>4850</v>
      </c>
      <c r="F21" s="69">
        <v>0</v>
      </c>
      <c r="G21" s="69"/>
      <c r="H21" s="69">
        <f>F21</f>
        <v>0</v>
      </c>
      <c r="I21" s="69">
        <f>F21</f>
        <v>0</v>
      </c>
      <c r="K21" s="258"/>
    </row>
    <row r="22" spans="1:11" s="40" customFormat="1" x14ac:dyDescent="0.25">
      <c r="A22" s="11"/>
      <c r="B22" s="16"/>
      <c r="C22" s="16" t="s">
        <v>52</v>
      </c>
      <c r="D22" s="16" t="s">
        <v>53</v>
      </c>
      <c r="E22" s="89">
        <v>7689</v>
      </c>
      <c r="F22" s="69">
        <v>6000</v>
      </c>
      <c r="G22" s="69">
        <v>6000</v>
      </c>
      <c r="H22" s="69">
        <f>F22</f>
        <v>6000</v>
      </c>
      <c r="I22" s="69">
        <f>F22</f>
        <v>6000</v>
      </c>
      <c r="K22" s="258"/>
    </row>
    <row r="23" spans="1:11" ht="25.5" x14ac:dyDescent="0.25">
      <c r="A23" s="135"/>
      <c r="B23" s="135">
        <v>67</v>
      </c>
      <c r="C23" s="136"/>
      <c r="D23" s="132" t="s">
        <v>37</v>
      </c>
      <c r="E23" s="133">
        <f>E24+E25+E26+E27+E28</f>
        <v>143173.60999999999</v>
      </c>
      <c r="F23" s="133">
        <f t="shared" ref="F23:I23" si="6">F24+F25+F26+F27</f>
        <v>156503.4</v>
      </c>
      <c r="G23" s="133">
        <f t="shared" si="6"/>
        <v>174691.52</v>
      </c>
      <c r="H23" s="133">
        <f t="shared" si="6"/>
        <v>156503.4</v>
      </c>
      <c r="I23" s="133">
        <f t="shared" si="6"/>
        <v>156503.4</v>
      </c>
      <c r="K23" s="109"/>
    </row>
    <row r="24" spans="1:11" x14ac:dyDescent="0.25">
      <c r="A24" s="14"/>
      <c r="B24" s="14"/>
      <c r="C24" s="11" t="s">
        <v>54</v>
      </c>
      <c r="D24" s="11" t="s">
        <v>13</v>
      </c>
      <c r="E24" s="88">
        <v>4597.24</v>
      </c>
      <c r="F24" s="67">
        <v>729.96</v>
      </c>
      <c r="G24" s="67">
        <v>799.96</v>
      </c>
      <c r="H24" s="67">
        <f>F24</f>
        <v>729.96</v>
      </c>
      <c r="I24" s="67">
        <f>F24</f>
        <v>729.96</v>
      </c>
      <c r="K24" s="109"/>
    </row>
    <row r="25" spans="1:11" x14ac:dyDescent="0.25">
      <c r="A25" s="14"/>
      <c r="B25" s="14"/>
      <c r="C25" s="11" t="s">
        <v>59</v>
      </c>
      <c r="D25" s="11" t="s">
        <v>60</v>
      </c>
      <c r="E25" s="70">
        <v>135576.37</v>
      </c>
      <c r="F25" s="67">
        <v>155773.44</v>
      </c>
      <c r="G25" s="67">
        <v>173891.56</v>
      </c>
      <c r="H25" s="67">
        <f>F25</f>
        <v>155773.44</v>
      </c>
      <c r="I25" s="67">
        <f>F25</f>
        <v>155773.44</v>
      </c>
      <c r="K25" s="109"/>
    </row>
    <row r="26" spans="1:11" ht="15" hidden="1" customHeight="1" x14ac:dyDescent="0.25">
      <c r="A26" s="10"/>
      <c r="B26" s="10"/>
      <c r="C26" s="11" t="s">
        <v>45</v>
      </c>
      <c r="D26" s="15" t="s">
        <v>46</v>
      </c>
      <c r="E26" s="15"/>
      <c r="F26" s="67"/>
      <c r="G26" s="67"/>
      <c r="H26" s="67"/>
      <c r="I26" s="67"/>
      <c r="K26" s="109"/>
    </row>
    <row r="27" spans="1:11" hidden="1" x14ac:dyDescent="0.25">
      <c r="A27" s="10"/>
      <c r="B27" s="25"/>
      <c r="C27" s="11" t="s">
        <v>57</v>
      </c>
      <c r="D27" s="11" t="s">
        <v>58</v>
      </c>
      <c r="E27" s="11"/>
      <c r="F27" s="67"/>
      <c r="G27" s="67"/>
      <c r="H27" s="67"/>
      <c r="I27" s="67"/>
      <c r="K27" s="109"/>
    </row>
    <row r="28" spans="1:11" x14ac:dyDescent="0.25">
      <c r="A28" s="10"/>
      <c r="B28" s="25" t="s">
        <v>36</v>
      </c>
      <c r="C28" s="11" t="s">
        <v>202</v>
      </c>
      <c r="D28" s="11" t="s">
        <v>42</v>
      </c>
      <c r="E28" s="199">
        <v>3000</v>
      </c>
      <c r="F28" s="67"/>
      <c r="G28" s="67"/>
      <c r="H28" s="67"/>
      <c r="I28" s="67"/>
      <c r="K28" s="109"/>
    </row>
    <row r="29" spans="1:11" x14ac:dyDescent="0.25">
      <c r="A29" s="137">
        <v>7</v>
      </c>
      <c r="B29" s="138"/>
      <c r="C29" s="138"/>
      <c r="D29" s="139" t="s">
        <v>14</v>
      </c>
      <c r="E29" s="139">
        <f>E30</f>
        <v>0</v>
      </c>
      <c r="F29" s="140">
        <f t="shared" ref="F29:I30" si="7">F30</f>
        <v>0</v>
      </c>
      <c r="G29" s="140">
        <f t="shared" si="7"/>
        <v>0</v>
      </c>
      <c r="H29" s="140">
        <f t="shared" si="7"/>
        <v>0</v>
      </c>
      <c r="I29" s="140">
        <f t="shared" si="7"/>
        <v>0</v>
      </c>
      <c r="K29" s="109"/>
    </row>
    <row r="30" spans="1:11" x14ac:dyDescent="0.25">
      <c r="A30" s="14"/>
      <c r="B30" s="14">
        <v>72</v>
      </c>
      <c r="C30" s="14"/>
      <c r="D30" s="24" t="s">
        <v>34</v>
      </c>
      <c r="E30" s="24">
        <f>E31</f>
        <v>0</v>
      </c>
      <c r="F30" s="75">
        <f t="shared" si="7"/>
        <v>0</v>
      </c>
      <c r="G30" s="75">
        <f t="shared" si="7"/>
        <v>0</v>
      </c>
      <c r="H30" s="75">
        <f t="shared" si="7"/>
        <v>0</v>
      </c>
      <c r="I30" s="75">
        <f t="shared" si="7"/>
        <v>0</v>
      </c>
      <c r="K30" s="109"/>
    </row>
    <row r="31" spans="1:11" x14ac:dyDescent="0.25">
      <c r="A31" s="14"/>
      <c r="B31" s="14"/>
      <c r="C31" s="11" t="s">
        <v>55</v>
      </c>
      <c r="D31" s="11" t="s">
        <v>56</v>
      </c>
      <c r="E31" s="87">
        <v>0</v>
      </c>
      <c r="F31" s="67">
        <v>0</v>
      </c>
      <c r="G31" s="67">
        <v>0</v>
      </c>
      <c r="H31" s="67">
        <v>0</v>
      </c>
      <c r="I31" s="67">
        <v>0</v>
      </c>
      <c r="K31" s="109"/>
    </row>
    <row r="32" spans="1:11" x14ac:dyDescent="0.25">
      <c r="K32" s="109"/>
    </row>
    <row r="33" spans="1:11" ht="15.75" customHeight="1" x14ac:dyDescent="0.25">
      <c r="A33" s="209" t="s">
        <v>15</v>
      </c>
      <c r="B33" s="209"/>
      <c r="C33" s="209"/>
      <c r="D33" s="209"/>
      <c r="E33" s="209"/>
      <c r="F33" s="209"/>
      <c r="G33" s="209"/>
      <c r="H33" s="209"/>
      <c r="I33" s="209"/>
      <c r="K33" s="109"/>
    </row>
    <row r="34" spans="1:11" ht="18" x14ac:dyDescent="0.25">
      <c r="A34" s="4"/>
      <c r="B34" s="4"/>
      <c r="C34" s="4"/>
      <c r="D34" s="4"/>
      <c r="E34" s="22"/>
      <c r="F34" s="4"/>
      <c r="G34" s="4"/>
      <c r="H34" s="5"/>
      <c r="I34" s="5"/>
    </row>
    <row r="35" spans="1:11" ht="25.5" x14ac:dyDescent="0.25">
      <c r="A35" s="126" t="s">
        <v>9</v>
      </c>
      <c r="B35" s="127" t="s">
        <v>10</v>
      </c>
      <c r="C35" s="127" t="s">
        <v>11</v>
      </c>
      <c r="D35" s="127" t="s">
        <v>16</v>
      </c>
      <c r="E35" s="126" t="s">
        <v>174</v>
      </c>
      <c r="F35" s="126" t="s">
        <v>175</v>
      </c>
      <c r="G35" s="126" t="s">
        <v>176</v>
      </c>
      <c r="H35" s="126" t="s">
        <v>126</v>
      </c>
      <c r="I35" s="126" t="s">
        <v>177</v>
      </c>
    </row>
    <row r="36" spans="1:11" x14ac:dyDescent="0.25">
      <c r="A36" s="223" t="s">
        <v>180</v>
      </c>
      <c r="B36" s="224"/>
      <c r="C36" s="224"/>
      <c r="D36" s="225"/>
      <c r="E36" s="129">
        <f>E37+E88</f>
        <v>4722776.53</v>
      </c>
      <c r="F36" s="129">
        <f>F37+F88</f>
        <v>4982580.3</v>
      </c>
      <c r="G36" s="129">
        <f>G37+G88</f>
        <v>4877144.26</v>
      </c>
      <c r="H36" s="129">
        <f>H37+H88</f>
        <v>4982580.3</v>
      </c>
      <c r="I36" s="129">
        <f>I37+I88</f>
        <v>4982580.3</v>
      </c>
    </row>
    <row r="37" spans="1:11" ht="15.75" customHeight="1" x14ac:dyDescent="0.25">
      <c r="A37" s="130">
        <v>3</v>
      </c>
      <c r="B37" s="130"/>
      <c r="C37" s="130"/>
      <c r="D37" s="130" t="s">
        <v>17</v>
      </c>
      <c r="E37" s="142">
        <f>E38+E48+E60+E75+E71</f>
        <v>4697696.8</v>
      </c>
      <c r="F37" s="142">
        <f>F38+F48+F60+F75</f>
        <v>4942580.3</v>
      </c>
      <c r="G37" s="142">
        <f>G38+G48+G60+G75</f>
        <v>4828144.26</v>
      </c>
      <c r="H37" s="142">
        <f>H38+H48+H60+H75</f>
        <v>4942580.3</v>
      </c>
      <c r="I37" s="142">
        <f>I38+I48+I60+I75</f>
        <v>4942580.3</v>
      </c>
    </row>
    <row r="38" spans="1:11" ht="15.75" customHeight="1" x14ac:dyDescent="0.25">
      <c r="A38" s="141"/>
      <c r="B38" s="132">
        <v>31</v>
      </c>
      <c r="C38" s="132"/>
      <c r="D38" s="132" t="s">
        <v>18</v>
      </c>
      <c r="E38" s="133">
        <f>SUM(E39:E47)</f>
        <v>4170977.14</v>
      </c>
      <c r="F38" s="143">
        <f>SUM(F39:F47)</f>
        <v>4397189.96</v>
      </c>
      <c r="G38" s="143">
        <f>SUM(G39:G47)</f>
        <v>4176689.96</v>
      </c>
      <c r="H38" s="143">
        <f>SUM(H39:H47)</f>
        <v>4397189.96</v>
      </c>
      <c r="I38" s="143">
        <f>SUM(I39:I47)</f>
        <v>4397189.96</v>
      </c>
    </row>
    <row r="39" spans="1:11" x14ac:dyDescent="0.25">
      <c r="A39" s="10"/>
      <c r="B39" s="10"/>
      <c r="C39" s="11" t="s">
        <v>54</v>
      </c>
      <c r="D39" s="11" t="s">
        <v>13</v>
      </c>
      <c r="E39" s="163">
        <v>729.96</v>
      </c>
      <c r="F39" s="164">
        <v>729.96</v>
      </c>
      <c r="G39" s="164">
        <v>729.96</v>
      </c>
      <c r="H39" s="164">
        <f>F39</f>
        <v>729.96</v>
      </c>
      <c r="I39" s="164">
        <f>F39</f>
        <v>729.96</v>
      </c>
    </row>
    <row r="40" spans="1:11" x14ac:dyDescent="0.25">
      <c r="A40" s="10"/>
      <c r="B40" s="10"/>
      <c r="C40" s="16" t="s">
        <v>48</v>
      </c>
      <c r="D40" s="16" t="s">
        <v>49</v>
      </c>
      <c r="E40" s="165">
        <v>2520.35</v>
      </c>
      <c r="F40" s="164">
        <v>3460</v>
      </c>
      <c r="G40" s="164">
        <v>3460</v>
      </c>
      <c r="H40" s="164">
        <f>F40</f>
        <v>3460</v>
      </c>
      <c r="I40" s="164">
        <f>F40</f>
        <v>3460</v>
      </c>
    </row>
    <row r="41" spans="1:11" x14ac:dyDescent="0.25">
      <c r="A41" s="14"/>
      <c r="B41" s="14"/>
      <c r="C41" s="11" t="s">
        <v>59</v>
      </c>
      <c r="D41" s="11" t="s">
        <v>60</v>
      </c>
      <c r="E41" s="163">
        <v>0</v>
      </c>
      <c r="F41" s="164">
        <v>0</v>
      </c>
      <c r="G41" s="164">
        <v>0</v>
      </c>
      <c r="H41" s="164">
        <v>0</v>
      </c>
      <c r="I41" s="164">
        <v>0</v>
      </c>
    </row>
    <row r="42" spans="1:11" ht="25.5" x14ac:dyDescent="0.25">
      <c r="A42" s="10"/>
      <c r="B42" s="10"/>
      <c r="C42" s="11" t="s">
        <v>45</v>
      </c>
      <c r="D42" s="15" t="s">
        <v>46</v>
      </c>
      <c r="E42" s="166">
        <v>44639.87</v>
      </c>
      <c r="F42" s="164">
        <v>73000</v>
      </c>
      <c r="G42" s="164">
        <v>72500</v>
      </c>
      <c r="H42" s="164">
        <f>F42</f>
        <v>73000</v>
      </c>
      <c r="I42" s="164">
        <f>F42</f>
        <v>73000</v>
      </c>
    </row>
    <row r="43" spans="1:11" x14ac:dyDescent="0.25">
      <c r="A43" s="10"/>
      <c r="B43" s="10"/>
      <c r="C43" s="11" t="s">
        <v>202</v>
      </c>
      <c r="D43" s="11" t="s">
        <v>42</v>
      </c>
      <c r="E43" s="163">
        <f>4105112.59+5974.37</f>
        <v>4111086.96</v>
      </c>
      <c r="F43" s="164">
        <v>4320000</v>
      </c>
      <c r="G43" s="164">
        <v>4100000</v>
      </c>
      <c r="H43" s="164">
        <f>F43</f>
        <v>4320000</v>
      </c>
      <c r="I43" s="164">
        <f>F43</f>
        <v>4320000</v>
      </c>
    </row>
    <row r="44" spans="1:11" x14ac:dyDescent="0.25">
      <c r="A44" s="10"/>
      <c r="B44" s="25"/>
      <c r="C44" s="11" t="s">
        <v>43</v>
      </c>
      <c r="D44" s="11" t="s">
        <v>44</v>
      </c>
      <c r="E44" s="163"/>
      <c r="F44" s="164">
        <v>0</v>
      </c>
      <c r="G44" s="164"/>
      <c r="H44" s="164">
        <f>F44</f>
        <v>0</v>
      </c>
      <c r="I44" s="164">
        <f>F44</f>
        <v>0</v>
      </c>
    </row>
    <row r="45" spans="1:11" x14ac:dyDescent="0.25">
      <c r="A45" s="10"/>
      <c r="B45" s="25"/>
      <c r="C45" s="11" t="s">
        <v>199</v>
      </c>
      <c r="D45" s="11" t="s">
        <v>200</v>
      </c>
      <c r="E45" s="163">
        <v>12000</v>
      </c>
      <c r="F45" s="164"/>
      <c r="G45" s="164"/>
      <c r="H45" s="164"/>
      <c r="I45" s="164"/>
    </row>
    <row r="46" spans="1:11" s="40" customFormat="1" x14ac:dyDescent="0.25">
      <c r="A46" s="11"/>
      <c r="B46" s="16"/>
      <c r="C46" s="16" t="s">
        <v>52</v>
      </c>
      <c r="D46" s="16" t="s">
        <v>53</v>
      </c>
      <c r="E46" s="165">
        <v>0</v>
      </c>
      <c r="F46" s="164">
        <v>0</v>
      </c>
      <c r="G46" s="164">
        <v>0</v>
      </c>
      <c r="H46" s="164">
        <v>0</v>
      </c>
      <c r="I46" s="164">
        <v>0</v>
      </c>
    </row>
    <row r="47" spans="1:11" x14ac:dyDescent="0.25">
      <c r="A47" s="14"/>
      <c r="B47" s="14"/>
      <c r="C47" s="11" t="s">
        <v>55</v>
      </c>
      <c r="D47" s="11" t="s">
        <v>56</v>
      </c>
      <c r="E47" s="163">
        <v>0</v>
      </c>
      <c r="F47" s="164">
        <v>0</v>
      </c>
      <c r="G47" s="164">
        <v>0</v>
      </c>
      <c r="H47" s="164">
        <v>0</v>
      </c>
      <c r="I47" s="164">
        <v>0</v>
      </c>
    </row>
    <row r="48" spans="1:11" x14ac:dyDescent="0.25">
      <c r="A48" s="135"/>
      <c r="B48" s="135">
        <v>32</v>
      </c>
      <c r="C48" s="136"/>
      <c r="D48" s="135" t="s">
        <v>29</v>
      </c>
      <c r="E48" s="144">
        <f>SUM(E49:E59)</f>
        <v>516554.28</v>
      </c>
      <c r="F48" s="145">
        <f>SUM(F49:F59)</f>
        <v>542943.84</v>
      </c>
      <c r="G48" s="145">
        <f t="shared" ref="G48:I48" si="8">SUM(G49:G59)</f>
        <v>644635.29999999993</v>
      </c>
      <c r="H48" s="145">
        <f t="shared" si="8"/>
        <v>542943.84</v>
      </c>
      <c r="I48" s="145">
        <f t="shared" si="8"/>
        <v>542943.84</v>
      </c>
    </row>
    <row r="49" spans="1:9" x14ac:dyDescent="0.25">
      <c r="A49" s="10"/>
      <c r="B49" s="10"/>
      <c r="C49" s="11" t="s">
        <v>54</v>
      </c>
      <c r="D49" s="11" t="s">
        <v>13</v>
      </c>
      <c r="E49" s="70">
        <v>470</v>
      </c>
      <c r="F49" s="67">
        <v>0</v>
      </c>
      <c r="G49" s="67">
        <v>70</v>
      </c>
      <c r="H49" s="67">
        <v>0</v>
      </c>
      <c r="I49" s="67">
        <v>0</v>
      </c>
    </row>
    <row r="50" spans="1:9" x14ac:dyDescent="0.25">
      <c r="A50" s="10"/>
      <c r="B50" s="10"/>
      <c r="C50" s="110" t="s">
        <v>169</v>
      </c>
      <c r="D50" s="11" t="s">
        <v>165</v>
      </c>
      <c r="E50" s="70"/>
      <c r="F50" s="67">
        <v>0</v>
      </c>
      <c r="G50" s="67"/>
      <c r="H50" s="67">
        <f t="shared" ref="H50:H59" si="9">F50</f>
        <v>0</v>
      </c>
      <c r="I50" s="67">
        <f t="shared" ref="I50:I59" si="10">F50</f>
        <v>0</v>
      </c>
    </row>
    <row r="51" spans="1:9" x14ac:dyDescent="0.25">
      <c r="A51" s="10"/>
      <c r="B51" s="10"/>
      <c r="C51" s="16" t="s">
        <v>48</v>
      </c>
      <c r="D51" s="16" t="s">
        <v>49</v>
      </c>
      <c r="E51" s="70">
        <v>4850.4399999999996</v>
      </c>
      <c r="F51" s="67">
        <v>40.4</v>
      </c>
      <c r="G51" s="67">
        <v>40.4</v>
      </c>
      <c r="H51" s="67">
        <f t="shared" si="9"/>
        <v>40.4</v>
      </c>
      <c r="I51" s="67">
        <f t="shared" si="10"/>
        <v>40.4</v>
      </c>
    </row>
    <row r="52" spans="1:9" x14ac:dyDescent="0.25">
      <c r="A52" s="14"/>
      <c r="B52" s="14"/>
      <c r="C52" s="11" t="s">
        <v>59</v>
      </c>
      <c r="D52" s="11" t="s">
        <v>60</v>
      </c>
      <c r="E52" s="70">
        <v>165338.4</v>
      </c>
      <c r="F52" s="67">
        <v>153673.44</v>
      </c>
      <c r="G52" s="67">
        <v>171791.56</v>
      </c>
      <c r="H52" s="67">
        <f t="shared" si="9"/>
        <v>153673.44</v>
      </c>
      <c r="I52" s="67">
        <f t="shared" si="10"/>
        <v>153673.44</v>
      </c>
    </row>
    <row r="53" spans="1:9" ht="25.5" x14ac:dyDescent="0.25">
      <c r="A53" s="10"/>
      <c r="B53" s="10"/>
      <c r="C53" s="11" t="s">
        <v>45</v>
      </c>
      <c r="D53" s="15" t="s">
        <v>46</v>
      </c>
      <c r="E53" s="72">
        <f>0.42+176532.75</f>
        <v>176533.17</v>
      </c>
      <c r="F53" s="67">
        <v>275230</v>
      </c>
      <c r="G53" s="67">
        <f>287389+22000</f>
        <v>309389</v>
      </c>
      <c r="H53" s="67">
        <f t="shared" si="9"/>
        <v>275230</v>
      </c>
      <c r="I53" s="67">
        <f t="shared" si="10"/>
        <v>275230</v>
      </c>
    </row>
    <row r="54" spans="1:9" ht="25.5" x14ac:dyDescent="0.25">
      <c r="A54" s="10"/>
      <c r="B54" s="10"/>
      <c r="C54" s="11" t="s">
        <v>170</v>
      </c>
      <c r="D54" s="15" t="s">
        <v>171</v>
      </c>
      <c r="E54" s="72">
        <v>27022.46</v>
      </c>
      <c r="F54" s="67">
        <v>0</v>
      </c>
      <c r="G54" s="67">
        <v>92044.84</v>
      </c>
      <c r="H54" s="67">
        <f t="shared" si="9"/>
        <v>0</v>
      </c>
      <c r="I54" s="67">
        <f t="shared" si="10"/>
        <v>0</v>
      </c>
    </row>
    <row r="55" spans="1:9" x14ac:dyDescent="0.25">
      <c r="A55" s="10"/>
      <c r="B55" s="10"/>
      <c r="C55" s="11" t="s">
        <v>202</v>
      </c>
      <c r="D55" s="11" t="s">
        <v>42</v>
      </c>
      <c r="E55" s="70">
        <v>96737.71</v>
      </c>
      <c r="F55" s="67">
        <v>108000</v>
      </c>
      <c r="G55" s="67">
        <v>65000</v>
      </c>
      <c r="H55" s="67">
        <f t="shared" si="9"/>
        <v>108000</v>
      </c>
      <c r="I55" s="67">
        <f t="shared" si="10"/>
        <v>108000</v>
      </c>
    </row>
    <row r="56" spans="1:9" x14ac:dyDescent="0.25">
      <c r="A56" s="10"/>
      <c r="B56" s="25"/>
      <c r="C56" s="11" t="s">
        <v>43</v>
      </c>
      <c r="D56" s="11" t="s">
        <v>44</v>
      </c>
      <c r="E56" s="70">
        <v>12000</v>
      </c>
      <c r="F56" s="67">
        <v>0</v>
      </c>
      <c r="G56" s="67">
        <v>0</v>
      </c>
      <c r="H56" s="67">
        <f t="shared" si="9"/>
        <v>0</v>
      </c>
      <c r="I56" s="67">
        <f t="shared" si="10"/>
        <v>0</v>
      </c>
    </row>
    <row r="57" spans="1:9" x14ac:dyDescent="0.25">
      <c r="A57" s="10"/>
      <c r="B57" s="25"/>
      <c r="C57" s="11" t="s">
        <v>199</v>
      </c>
      <c r="D57" s="11" t="s">
        <v>201</v>
      </c>
      <c r="E57" s="70">
        <v>26892.6</v>
      </c>
      <c r="F57" s="67"/>
      <c r="G57" s="67">
        <v>0</v>
      </c>
      <c r="H57" s="67"/>
      <c r="I57" s="67"/>
    </row>
    <row r="58" spans="1:9" s="40" customFormat="1" x14ac:dyDescent="0.25">
      <c r="A58" s="11"/>
      <c r="B58" s="16"/>
      <c r="C58" s="16" t="s">
        <v>52</v>
      </c>
      <c r="D58" s="16" t="s">
        <v>53</v>
      </c>
      <c r="E58" s="71">
        <v>6709.5</v>
      </c>
      <c r="F58" s="69">
        <v>6000</v>
      </c>
      <c r="G58" s="69">
        <v>6299.5</v>
      </c>
      <c r="H58" s="69">
        <f t="shared" si="9"/>
        <v>6000</v>
      </c>
      <c r="I58" s="69">
        <f t="shared" si="10"/>
        <v>6000</v>
      </c>
    </row>
    <row r="59" spans="1:9" x14ac:dyDescent="0.25">
      <c r="A59" s="14"/>
      <c r="B59" s="14"/>
      <c r="C59" s="11" t="s">
        <v>55</v>
      </c>
      <c r="D59" s="11" t="s">
        <v>56</v>
      </c>
      <c r="E59" s="70"/>
      <c r="F59" s="67">
        <f>0</f>
        <v>0</v>
      </c>
      <c r="G59" s="67">
        <v>0</v>
      </c>
      <c r="H59" s="67">
        <f t="shared" si="9"/>
        <v>0</v>
      </c>
      <c r="I59" s="67">
        <f t="shared" si="10"/>
        <v>0</v>
      </c>
    </row>
    <row r="60" spans="1:9" x14ac:dyDescent="0.25">
      <c r="A60" s="146"/>
      <c r="B60" s="146">
        <v>34</v>
      </c>
      <c r="C60" s="147"/>
      <c r="D60" s="146" t="s">
        <v>61</v>
      </c>
      <c r="E60" s="148">
        <f>SUM(E61:E70)</f>
        <v>2408.88</v>
      </c>
      <c r="F60" s="148">
        <f t="shared" ref="F60" si="11">SUM(F61:F70)</f>
        <v>2220</v>
      </c>
      <c r="G60" s="148">
        <f t="shared" ref="G60:I60" si="12">SUM(G61:G70)</f>
        <v>2211</v>
      </c>
      <c r="H60" s="148">
        <f t="shared" si="12"/>
        <v>2220</v>
      </c>
      <c r="I60" s="148">
        <f t="shared" si="12"/>
        <v>2220</v>
      </c>
    </row>
    <row r="61" spans="1:9" hidden="1" x14ac:dyDescent="0.25">
      <c r="A61" s="10"/>
      <c r="B61" s="10"/>
      <c r="C61" s="11" t="s">
        <v>54</v>
      </c>
      <c r="D61" s="11" t="s">
        <v>13</v>
      </c>
      <c r="E61" s="73"/>
      <c r="F61" s="67"/>
      <c r="G61" s="67"/>
      <c r="H61" s="67"/>
      <c r="I61" s="67"/>
    </row>
    <row r="62" spans="1:9" hidden="1" x14ac:dyDescent="0.25">
      <c r="A62" s="10"/>
      <c r="B62" s="10"/>
      <c r="C62" s="16" t="s">
        <v>48</v>
      </c>
      <c r="D62" s="16" t="s">
        <v>49</v>
      </c>
      <c r="E62" s="68"/>
      <c r="F62" s="67"/>
      <c r="G62" s="67"/>
      <c r="H62" s="67"/>
      <c r="I62" s="67"/>
    </row>
    <row r="63" spans="1:9" x14ac:dyDescent="0.25">
      <c r="A63" s="14"/>
      <c r="B63" s="14"/>
      <c r="C63" s="11" t="s">
        <v>59</v>
      </c>
      <c r="D63" s="11" t="s">
        <v>60</v>
      </c>
      <c r="E63" s="70">
        <v>2100</v>
      </c>
      <c r="F63" s="67">
        <v>2100</v>
      </c>
      <c r="G63" s="67">
        <v>2100</v>
      </c>
      <c r="H63" s="67">
        <f>F63</f>
        <v>2100</v>
      </c>
      <c r="I63" s="67">
        <f>F63</f>
        <v>2100</v>
      </c>
    </row>
    <row r="64" spans="1:9" x14ac:dyDescent="0.25">
      <c r="A64" s="14"/>
      <c r="B64" s="14"/>
      <c r="C64" s="16" t="s">
        <v>48</v>
      </c>
      <c r="D64" s="16" t="s">
        <v>49</v>
      </c>
      <c r="E64" s="70">
        <v>0.17</v>
      </c>
      <c r="F64" s="67"/>
      <c r="G64" s="67">
        <v>0</v>
      </c>
      <c r="H64" s="67"/>
      <c r="I64" s="67"/>
    </row>
    <row r="65" spans="1:9" ht="25.5" x14ac:dyDescent="0.25">
      <c r="A65" s="10"/>
      <c r="B65" s="10"/>
      <c r="C65" s="11" t="s">
        <v>45</v>
      </c>
      <c r="D65" s="15" t="s">
        <v>46</v>
      </c>
      <c r="E65" s="74">
        <v>308.70999999999998</v>
      </c>
      <c r="F65" s="67">
        <v>120</v>
      </c>
      <c r="G65" s="67">
        <v>111</v>
      </c>
      <c r="H65" s="67">
        <f>F65</f>
        <v>120</v>
      </c>
      <c r="I65" s="67">
        <f>F65</f>
        <v>120</v>
      </c>
    </row>
    <row r="66" spans="1:9" hidden="1" x14ac:dyDescent="0.25">
      <c r="A66" s="10"/>
      <c r="B66" s="25"/>
      <c r="C66" s="11" t="s">
        <v>57</v>
      </c>
      <c r="D66" s="11" t="s">
        <v>58</v>
      </c>
      <c r="E66" s="70"/>
      <c r="F66" s="67"/>
      <c r="G66" s="67"/>
      <c r="H66" s="67"/>
      <c r="I66" s="67"/>
    </row>
    <row r="67" spans="1:9" hidden="1" x14ac:dyDescent="0.25">
      <c r="A67" s="10"/>
      <c r="B67" s="10"/>
      <c r="C67" s="11" t="s">
        <v>41</v>
      </c>
      <c r="D67" s="11" t="s">
        <v>42</v>
      </c>
      <c r="E67" s="70"/>
      <c r="F67" s="67"/>
      <c r="G67" s="67"/>
      <c r="H67" s="67"/>
      <c r="I67" s="67"/>
    </row>
    <row r="68" spans="1:9" hidden="1" x14ac:dyDescent="0.25">
      <c r="A68" s="10"/>
      <c r="B68" s="25"/>
      <c r="C68" s="11" t="s">
        <v>43</v>
      </c>
      <c r="D68" s="11" t="s">
        <v>44</v>
      </c>
      <c r="E68" s="73"/>
      <c r="F68" s="67"/>
      <c r="G68" s="67"/>
      <c r="H68" s="67"/>
      <c r="I68" s="67"/>
    </row>
    <row r="69" spans="1:9" s="40" customFormat="1" hidden="1" x14ac:dyDescent="0.25">
      <c r="A69" s="11"/>
      <c r="B69" s="16"/>
      <c r="C69" s="16" t="s">
        <v>52</v>
      </c>
      <c r="D69" s="16" t="s">
        <v>53</v>
      </c>
      <c r="E69" s="68"/>
      <c r="F69" s="69"/>
      <c r="G69" s="69"/>
      <c r="H69" s="69"/>
      <c r="I69" s="69"/>
    </row>
    <row r="70" spans="1:9" hidden="1" x14ac:dyDescent="0.25">
      <c r="A70" s="14"/>
      <c r="B70" s="14"/>
      <c r="C70" s="11" t="s">
        <v>55</v>
      </c>
      <c r="D70" s="11" t="s">
        <v>56</v>
      </c>
      <c r="E70" s="73"/>
      <c r="F70" s="67"/>
      <c r="G70" s="67"/>
      <c r="H70" s="67"/>
      <c r="I70" s="67"/>
    </row>
    <row r="71" spans="1:9" x14ac:dyDescent="0.25">
      <c r="A71" s="132"/>
      <c r="B71" s="149">
        <v>37</v>
      </c>
      <c r="C71" s="136"/>
      <c r="D71" s="150" t="s">
        <v>173</v>
      </c>
      <c r="E71" s="151">
        <f>E72+E73+E74</f>
        <v>7000</v>
      </c>
      <c r="F71" s="151">
        <f t="shared" ref="F71:I71" si="13">F72+F73+F74</f>
        <v>0</v>
      </c>
      <c r="G71" s="151">
        <f t="shared" si="13"/>
        <v>0</v>
      </c>
      <c r="H71" s="151">
        <f t="shared" si="13"/>
        <v>0</v>
      </c>
      <c r="I71" s="151">
        <f t="shared" si="13"/>
        <v>0</v>
      </c>
    </row>
    <row r="72" spans="1:9" x14ac:dyDescent="0.25">
      <c r="A72" s="14"/>
      <c r="B72" s="14"/>
      <c r="C72" s="16" t="s">
        <v>52</v>
      </c>
      <c r="D72" s="16" t="s">
        <v>53</v>
      </c>
      <c r="E72" s="70"/>
      <c r="F72" s="67">
        <v>0</v>
      </c>
      <c r="G72" s="67">
        <v>0</v>
      </c>
      <c r="H72" s="67">
        <v>0</v>
      </c>
      <c r="I72" s="67">
        <v>0</v>
      </c>
    </row>
    <row r="73" spans="1:9" x14ac:dyDescent="0.25">
      <c r="A73" s="14"/>
      <c r="B73" s="14"/>
      <c r="C73" s="11" t="s">
        <v>197</v>
      </c>
      <c r="D73" s="11" t="s">
        <v>198</v>
      </c>
      <c r="E73" s="70">
        <v>4000</v>
      </c>
      <c r="F73" s="67"/>
      <c r="G73" s="67"/>
      <c r="H73" s="67"/>
      <c r="I73" s="67"/>
    </row>
    <row r="74" spans="1:9" x14ac:dyDescent="0.25">
      <c r="A74" s="14"/>
      <c r="B74" s="14"/>
      <c r="C74" s="11" t="s">
        <v>202</v>
      </c>
      <c r="D74" s="11" t="s">
        <v>42</v>
      </c>
      <c r="E74" s="70">
        <v>3000</v>
      </c>
      <c r="F74" s="67"/>
      <c r="G74" s="67"/>
      <c r="H74" s="67"/>
      <c r="I74" s="67"/>
    </row>
    <row r="75" spans="1:9" x14ac:dyDescent="0.25">
      <c r="A75" s="146"/>
      <c r="B75" s="146">
        <v>38</v>
      </c>
      <c r="C75" s="147"/>
      <c r="D75" s="146" t="s">
        <v>62</v>
      </c>
      <c r="E75" s="152">
        <f>SUM(E76:E84)</f>
        <v>756.5</v>
      </c>
      <c r="F75" s="152">
        <f t="shared" ref="F75" si="14">SUM(F76:F84)</f>
        <v>226.5</v>
      </c>
      <c r="G75" s="152">
        <f t="shared" ref="G75:I75" si="15">SUM(G76:G84)</f>
        <v>4608</v>
      </c>
      <c r="H75" s="152">
        <f t="shared" si="15"/>
        <v>226.5</v>
      </c>
      <c r="I75" s="152">
        <f t="shared" si="15"/>
        <v>226.5</v>
      </c>
    </row>
    <row r="76" spans="1:9" x14ac:dyDescent="0.25">
      <c r="A76" s="10"/>
      <c r="B76" s="10"/>
      <c r="C76" s="11" t="s">
        <v>54</v>
      </c>
      <c r="D76" s="11" t="s">
        <v>13</v>
      </c>
      <c r="E76" s="70">
        <v>0</v>
      </c>
      <c r="F76" s="67">
        <v>0</v>
      </c>
      <c r="G76" s="67">
        <v>0</v>
      </c>
      <c r="H76" s="67">
        <v>0</v>
      </c>
      <c r="I76" s="67">
        <v>0</v>
      </c>
    </row>
    <row r="77" spans="1:9" x14ac:dyDescent="0.25">
      <c r="A77" s="10"/>
      <c r="B77" s="10"/>
      <c r="C77" s="16" t="s">
        <v>48</v>
      </c>
      <c r="D77" s="16" t="s">
        <v>49</v>
      </c>
      <c r="E77" s="71">
        <v>0</v>
      </c>
      <c r="F77" s="67">
        <v>0</v>
      </c>
      <c r="G77" s="67">
        <v>0</v>
      </c>
      <c r="H77" s="67">
        <v>0</v>
      </c>
      <c r="I77" s="67">
        <v>0</v>
      </c>
    </row>
    <row r="78" spans="1:9" x14ac:dyDescent="0.25">
      <c r="A78" s="14"/>
      <c r="B78" s="14"/>
      <c r="C78" s="11" t="s">
        <v>59</v>
      </c>
      <c r="D78" s="11" t="s">
        <v>60</v>
      </c>
      <c r="E78" s="70">
        <v>0</v>
      </c>
      <c r="F78" s="67">
        <v>0</v>
      </c>
      <c r="G78" s="67">
        <v>0</v>
      </c>
      <c r="H78" s="67">
        <v>0</v>
      </c>
      <c r="I78" s="67">
        <v>0</v>
      </c>
    </row>
    <row r="79" spans="1:9" ht="25.5" x14ac:dyDescent="0.25">
      <c r="A79" s="10"/>
      <c r="B79" s="10"/>
      <c r="C79" s="11" t="s">
        <v>45</v>
      </c>
      <c r="D79" s="15" t="s">
        <v>46</v>
      </c>
      <c r="E79" s="72">
        <v>0</v>
      </c>
      <c r="F79" s="67">
        <v>150</v>
      </c>
      <c r="G79" s="67">
        <v>4500</v>
      </c>
      <c r="H79" s="67">
        <f>F79</f>
        <v>150</v>
      </c>
      <c r="I79" s="67">
        <f>F79</f>
        <v>150</v>
      </c>
    </row>
    <row r="80" spans="1:9" hidden="1" x14ac:dyDescent="0.25">
      <c r="A80" s="10"/>
      <c r="B80" s="25"/>
      <c r="C80" s="11" t="s">
        <v>57</v>
      </c>
      <c r="D80" s="11" t="s">
        <v>58</v>
      </c>
      <c r="E80" s="73"/>
      <c r="F80" s="67"/>
      <c r="G80" s="67"/>
      <c r="H80" s="67"/>
      <c r="I80" s="67"/>
    </row>
    <row r="81" spans="1:9" x14ac:dyDescent="0.25">
      <c r="A81" s="10"/>
      <c r="B81" s="10"/>
      <c r="C81" s="11" t="s">
        <v>41</v>
      </c>
      <c r="D81" s="11" t="s">
        <v>42</v>
      </c>
      <c r="E81" s="70">
        <v>76.5</v>
      </c>
      <c r="F81" s="67">
        <v>76.5</v>
      </c>
      <c r="G81" s="67">
        <v>108</v>
      </c>
      <c r="H81" s="67">
        <f>F81</f>
        <v>76.5</v>
      </c>
      <c r="I81" s="67">
        <f>F81</f>
        <v>76.5</v>
      </c>
    </row>
    <row r="82" spans="1:9" hidden="1" x14ac:dyDescent="0.25">
      <c r="A82" s="10"/>
      <c r="B82" s="25"/>
      <c r="C82" s="11" t="s">
        <v>43</v>
      </c>
      <c r="D82" s="11" t="s">
        <v>44</v>
      </c>
      <c r="E82" s="73"/>
      <c r="F82" s="67"/>
      <c r="G82" s="67"/>
      <c r="H82" s="67"/>
      <c r="I82" s="67"/>
    </row>
    <row r="83" spans="1:9" x14ac:dyDescent="0.25">
      <c r="A83" s="11"/>
      <c r="B83" s="16"/>
      <c r="C83" s="16" t="s">
        <v>52</v>
      </c>
      <c r="D83" s="16" t="s">
        <v>53</v>
      </c>
      <c r="E83" s="71">
        <v>680</v>
      </c>
      <c r="F83" s="69"/>
      <c r="G83" s="69"/>
      <c r="H83" s="69"/>
      <c r="I83" s="69"/>
    </row>
    <row r="84" spans="1:9" hidden="1" x14ac:dyDescent="0.25">
      <c r="A84" s="14"/>
      <c r="B84" s="14"/>
      <c r="C84" s="11" t="s">
        <v>55</v>
      </c>
      <c r="D84" s="11" t="s">
        <v>56</v>
      </c>
      <c r="E84" s="73"/>
      <c r="F84" s="67"/>
      <c r="G84" s="67"/>
      <c r="H84" s="67"/>
      <c r="I84" s="67"/>
    </row>
    <row r="85" spans="1:9" s="40" customFormat="1" hidden="1" x14ac:dyDescent="0.25">
      <c r="A85" s="10"/>
      <c r="B85" s="25" t="s">
        <v>36</v>
      </c>
      <c r="C85" s="11"/>
      <c r="D85" s="11"/>
      <c r="E85" s="73"/>
      <c r="F85" s="67"/>
      <c r="G85" s="67"/>
      <c r="H85" s="67"/>
      <c r="I85" s="67"/>
    </row>
    <row r="86" spans="1:9" hidden="1" x14ac:dyDescent="0.25">
      <c r="A86" s="10"/>
      <c r="B86" s="10"/>
      <c r="C86" s="11"/>
      <c r="D86" s="11"/>
      <c r="E86" s="73"/>
      <c r="F86" s="67"/>
      <c r="G86" s="67"/>
      <c r="H86" s="67"/>
      <c r="I86" s="67"/>
    </row>
    <row r="87" spans="1:9" hidden="1" x14ac:dyDescent="0.25">
      <c r="A87" s="10"/>
      <c r="B87" s="10"/>
      <c r="C87" s="11"/>
      <c r="D87" s="11"/>
      <c r="E87" s="73"/>
      <c r="F87" s="67"/>
      <c r="G87" s="67"/>
      <c r="H87" s="67"/>
      <c r="I87" s="67"/>
    </row>
    <row r="88" spans="1:9" x14ac:dyDescent="0.25">
      <c r="A88" s="137">
        <v>4</v>
      </c>
      <c r="B88" s="138"/>
      <c r="C88" s="138"/>
      <c r="D88" s="139" t="s">
        <v>19</v>
      </c>
      <c r="E88" s="140">
        <f>E89</f>
        <v>25079.73</v>
      </c>
      <c r="F88" s="153">
        <f t="shared" ref="F88:I88" si="16">F89</f>
        <v>40000</v>
      </c>
      <c r="G88" s="153">
        <f t="shared" si="16"/>
        <v>49000</v>
      </c>
      <c r="H88" s="153">
        <f t="shared" si="16"/>
        <v>40000</v>
      </c>
      <c r="I88" s="153">
        <f t="shared" si="16"/>
        <v>40000</v>
      </c>
    </row>
    <row r="89" spans="1:9" x14ac:dyDescent="0.25">
      <c r="A89" s="132"/>
      <c r="B89" s="132">
        <v>42</v>
      </c>
      <c r="C89" s="132"/>
      <c r="D89" s="154" t="s">
        <v>38</v>
      </c>
      <c r="E89" s="155">
        <f>SUM(E90:E100)</f>
        <v>25079.73</v>
      </c>
      <c r="F89" s="155">
        <f t="shared" ref="F89" si="17">SUM(F90:F100)</f>
        <v>40000</v>
      </c>
      <c r="G89" s="155">
        <f t="shared" ref="G89:I89" si="18">SUM(G90:G100)</f>
        <v>49000</v>
      </c>
      <c r="H89" s="155">
        <f t="shared" si="18"/>
        <v>40000</v>
      </c>
      <c r="I89" s="155">
        <f t="shared" si="18"/>
        <v>40000</v>
      </c>
    </row>
    <row r="90" spans="1:9" hidden="1" x14ac:dyDescent="0.25">
      <c r="A90" s="10"/>
      <c r="B90" s="10"/>
      <c r="C90" s="11" t="s">
        <v>54</v>
      </c>
      <c r="D90" s="11" t="s">
        <v>13</v>
      </c>
      <c r="E90" s="73"/>
      <c r="F90" s="67"/>
      <c r="G90" s="67"/>
      <c r="H90" s="67"/>
      <c r="I90" s="67"/>
    </row>
    <row r="91" spans="1:9" hidden="1" x14ac:dyDescent="0.25">
      <c r="A91" s="10"/>
      <c r="B91" s="10"/>
      <c r="C91" s="16" t="s">
        <v>48</v>
      </c>
      <c r="D91" s="16" t="s">
        <v>49</v>
      </c>
      <c r="E91" s="68"/>
      <c r="F91" s="67"/>
      <c r="G91" s="67"/>
      <c r="H91" s="67"/>
      <c r="I91" s="67"/>
    </row>
    <row r="92" spans="1:9" hidden="1" x14ac:dyDescent="0.25">
      <c r="A92" s="14"/>
      <c r="B92" s="14"/>
      <c r="C92" s="11" t="s">
        <v>59</v>
      </c>
      <c r="D92" s="11" t="s">
        <v>60</v>
      </c>
      <c r="E92" s="73"/>
      <c r="F92" s="67"/>
      <c r="G92" s="67" t="s">
        <v>127</v>
      </c>
      <c r="H92" s="67"/>
      <c r="I92" s="67"/>
    </row>
    <row r="93" spans="1:9" ht="25.5" x14ac:dyDescent="0.25">
      <c r="A93" s="10"/>
      <c r="B93" s="10"/>
      <c r="C93" s="11" t="s">
        <v>45</v>
      </c>
      <c r="D93" s="15" t="s">
        <v>46</v>
      </c>
      <c r="E93" s="72">
        <v>16699.73</v>
      </c>
      <c r="F93" s="67">
        <v>40000</v>
      </c>
      <c r="G93" s="67">
        <v>2000</v>
      </c>
      <c r="H93" s="67">
        <f>F93</f>
        <v>40000</v>
      </c>
      <c r="I93" s="67">
        <f>F93</f>
        <v>40000</v>
      </c>
    </row>
    <row r="94" spans="1:9" x14ac:dyDescent="0.25">
      <c r="A94" s="10"/>
      <c r="B94" s="10"/>
      <c r="C94" s="11" t="s">
        <v>41</v>
      </c>
      <c r="D94" s="11" t="s">
        <v>42</v>
      </c>
      <c r="E94" s="72">
        <v>380</v>
      </c>
      <c r="F94" s="67"/>
      <c r="G94" s="67"/>
      <c r="H94" s="67"/>
      <c r="I94" s="67"/>
    </row>
    <row r="95" spans="1:9" ht="25.5" x14ac:dyDescent="0.25">
      <c r="A95" s="10"/>
      <c r="B95" s="10"/>
      <c r="C95" s="11" t="s">
        <v>170</v>
      </c>
      <c r="D95" s="15" t="s">
        <v>172</v>
      </c>
      <c r="E95" s="72">
        <v>8000</v>
      </c>
      <c r="F95" s="67">
        <v>0</v>
      </c>
      <c r="G95" s="67">
        <v>47000</v>
      </c>
      <c r="H95" s="67">
        <v>0</v>
      </c>
      <c r="I95" s="67">
        <v>0</v>
      </c>
    </row>
    <row r="96" spans="1:9" x14ac:dyDescent="0.25">
      <c r="A96" s="10"/>
      <c r="B96" s="25"/>
      <c r="C96" s="11" t="s">
        <v>57</v>
      </c>
      <c r="D96" s="11" t="s">
        <v>58</v>
      </c>
      <c r="E96" s="70"/>
      <c r="F96" s="67">
        <v>0</v>
      </c>
      <c r="G96" s="67">
        <v>0</v>
      </c>
      <c r="H96" s="67">
        <v>0</v>
      </c>
      <c r="I96" s="67">
        <v>0</v>
      </c>
    </row>
    <row r="97" spans="1:9" hidden="1" x14ac:dyDescent="0.25">
      <c r="A97" s="10"/>
      <c r="B97" s="10"/>
      <c r="C97" s="11" t="s">
        <v>41</v>
      </c>
      <c r="D97" s="11" t="s">
        <v>42</v>
      </c>
      <c r="E97" s="70"/>
      <c r="F97" s="67"/>
      <c r="G97" s="67"/>
      <c r="H97" s="67"/>
      <c r="I97" s="67"/>
    </row>
    <row r="98" spans="1:9" hidden="1" x14ac:dyDescent="0.25">
      <c r="A98" s="10"/>
      <c r="B98" s="25"/>
      <c r="C98" s="11" t="s">
        <v>43</v>
      </c>
      <c r="D98" s="11" t="s">
        <v>44</v>
      </c>
      <c r="E98" s="70"/>
      <c r="F98" s="67"/>
      <c r="G98" s="67"/>
      <c r="H98" s="67"/>
      <c r="I98" s="67"/>
    </row>
    <row r="99" spans="1:9" hidden="1" x14ac:dyDescent="0.25">
      <c r="A99" s="11"/>
      <c r="B99" s="16"/>
      <c r="C99" s="16" t="s">
        <v>52</v>
      </c>
      <c r="D99" s="16" t="s">
        <v>53</v>
      </c>
      <c r="E99" s="71"/>
      <c r="F99" s="69"/>
      <c r="G99" s="69"/>
      <c r="H99" s="69"/>
      <c r="I99" s="69"/>
    </row>
    <row r="100" spans="1:9" s="40" customFormat="1" x14ac:dyDescent="0.25">
      <c r="A100" s="14"/>
      <c r="B100" s="14"/>
      <c r="C100" s="11" t="s">
        <v>55</v>
      </c>
      <c r="D100" s="11" t="s">
        <v>56</v>
      </c>
      <c r="E100" s="70"/>
      <c r="F100" s="67">
        <v>0</v>
      </c>
      <c r="G100" s="67">
        <v>0</v>
      </c>
      <c r="H100" s="67">
        <v>0</v>
      </c>
      <c r="I100" s="67">
        <v>0</v>
      </c>
    </row>
    <row r="101" spans="1:9" hidden="1" x14ac:dyDescent="0.25">
      <c r="A101" s="10"/>
      <c r="B101" s="25" t="s">
        <v>36</v>
      </c>
      <c r="C101" s="11"/>
      <c r="D101" s="11"/>
      <c r="E101" s="76"/>
      <c r="F101" s="67"/>
      <c r="G101" s="67"/>
      <c r="H101" s="67"/>
      <c r="I101" s="67"/>
    </row>
    <row r="102" spans="1:9" hidden="1" x14ac:dyDescent="0.25">
      <c r="A102" s="10"/>
      <c r="B102" s="10"/>
      <c r="C102" s="11"/>
      <c r="D102" s="11"/>
      <c r="E102" s="76"/>
      <c r="F102" s="67"/>
      <c r="G102" s="67"/>
      <c r="H102" s="67"/>
      <c r="I102" s="67"/>
    </row>
    <row r="103" spans="1:9" hidden="1" x14ac:dyDescent="0.25">
      <c r="A103" s="10"/>
      <c r="B103" s="10"/>
      <c r="C103" s="11"/>
      <c r="D103" s="11"/>
      <c r="E103" s="11"/>
      <c r="F103" s="8"/>
      <c r="G103" s="8"/>
      <c r="H103" s="8"/>
      <c r="I103" s="8"/>
    </row>
    <row r="104" spans="1:9" x14ac:dyDescent="0.25">
      <c r="A104" s="156">
        <v>5</v>
      </c>
      <c r="B104" s="156"/>
      <c r="C104" s="156"/>
      <c r="D104" s="157" t="s">
        <v>25</v>
      </c>
      <c r="E104" s="158">
        <f t="shared" ref="E104" si="19">E105</f>
        <v>0</v>
      </c>
      <c r="F104" s="158">
        <f>F105</f>
        <v>0</v>
      </c>
      <c r="G104" s="158">
        <f>G105</f>
        <v>0</v>
      </c>
      <c r="H104" s="153">
        <v>0</v>
      </c>
      <c r="I104" s="153">
        <v>0</v>
      </c>
    </row>
    <row r="105" spans="1:9" x14ac:dyDescent="0.25">
      <c r="A105" s="159"/>
      <c r="B105" s="159">
        <v>51</v>
      </c>
      <c r="C105" s="159"/>
      <c r="D105" s="160" t="s">
        <v>168</v>
      </c>
      <c r="E105" s="161">
        <f>E106</f>
        <v>0</v>
      </c>
      <c r="F105" s="161">
        <v>0</v>
      </c>
      <c r="G105" s="161">
        <v>0</v>
      </c>
      <c r="H105" s="162">
        <v>0</v>
      </c>
      <c r="I105" s="162">
        <v>0</v>
      </c>
    </row>
    <row r="106" spans="1:9" x14ac:dyDescent="0.25">
      <c r="A106" s="10"/>
      <c r="B106" s="10"/>
      <c r="C106" s="16" t="s">
        <v>48</v>
      </c>
      <c r="D106" s="16" t="s">
        <v>49</v>
      </c>
      <c r="E106" s="89">
        <v>0</v>
      </c>
      <c r="F106" s="67">
        <v>0</v>
      </c>
      <c r="G106" s="67">
        <v>0</v>
      </c>
      <c r="H106" s="67">
        <v>0</v>
      </c>
      <c r="I106" s="67">
        <v>0</v>
      </c>
    </row>
  </sheetData>
  <mergeCells count="7">
    <mergeCell ref="A36:D36"/>
    <mergeCell ref="A1:I1"/>
    <mergeCell ref="A7:I7"/>
    <mergeCell ref="A5:I5"/>
    <mergeCell ref="A3:I3"/>
    <mergeCell ref="A33:I33"/>
    <mergeCell ref="A10:D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workbookViewId="0">
      <selection activeCell="A2" sqref="A2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6" width="25.28515625" customWidth="1"/>
  </cols>
  <sheetData>
    <row r="1" spans="1:6" ht="42" customHeight="1" x14ac:dyDescent="0.25">
      <c r="A1" s="209" t="s">
        <v>205</v>
      </c>
      <c r="B1" s="209"/>
      <c r="C1" s="209"/>
      <c r="D1" s="209"/>
      <c r="E1" s="209"/>
      <c r="F1" s="209"/>
    </row>
    <row r="2" spans="1:6" ht="18" customHeight="1" x14ac:dyDescent="0.25">
      <c r="A2" s="42"/>
      <c r="B2" s="42"/>
      <c r="C2" s="4"/>
      <c r="D2" s="4"/>
      <c r="E2" s="4"/>
      <c r="F2" s="4"/>
    </row>
    <row r="3" spans="1:6" ht="15.75" x14ac:dyDescent="0.25">
      <c r="A3" s="209" t="s">
        <v>27</v>
      </c>
      <c r="B3" s="209"/>
      <c r="C3" s="209"/>
      <c r="D3" s="209"/>
      <c r="E3" s="209"/>
      <c r="F3" s="209"/>
    </row>
    <row r="4" spans="1:6" ht="18" x14ac:dyDescent="0.25">
      <c r="A4" s="42"/>
      <c r="B4" s="42"/>
      <c r="C4" s="4"/>
      <c r="D4" s="4"/>
      <c r="E4" s="5"/>
      <c r="F4" s="5"/>
    </row>
    <row r="5" spans="1:6" ht="18" customHeight="1" x14ac:dyDescent="0.25">
      <c r="A5" s="209" t="s">
        <v>8</v>
      </c>
      <c r="B5" s="209"/>
      <c r="C5" s="209"/>
      <c r="D5" s="209"/>
      <c r="E5" s="209"/>
      <c r="F5" s="209"/>
    </row>
    <row r="6" spans="1:6" ht="18" x14ac:dyDescent="0.25">
      <c r="A6" s="42"/>
      <c r="B6" s="42"/>
      <c r="C6" s="4"/>
      <c r="D6" s="4"/>
      <c r="E6" s="5"/>
      <c r="F6" s="5"/>
    </row>
    <row r="7" spans="1:6" ht="15.75" customHeight="1" x14ac:dyDescent="0.25">
      <c r="A7" s="209" t="s">
        <v>20</v>
      </c>
      <c r="B7" s="209"/>
      <c r="C7" s="209"/>
      <c r="D7" s="209"/>
      <c r="E7" s="209"/>
      <c r="F7" s="209"/>
    </row>
    <row r="8" spans="1:6" ht="18" x14ac:dyDescent="0.25">
      <c r="A8" s="42"/>
      <c r="B8" s="42"/>
      <c r="C8" s="4"/>
      <c r="D8" s="4"/>
      <c r="E8" s="5"/>
      <c r="F8" s="5"/>
    </row>
    <row r="9" spans="1:6" ht="25.5" x14ac:dyDescent="0.25">
      <c r="A9" s="126" t="s">
        <v>21</v>
      </c>
      <c r="B9" s="126" t="s">
        <v>174</v>
      </c>
      <c r="C9" s="126" t="s">
        <v>175</v>
      </c>
      <c r="D9" s="126" t="s">
        <v>176</v>
      </c>
      <c r="E9" s="126" t="s">
        <v>126</v>
      </c>
      <c r="F9" s="126" t="s">
        <v>177</v>
      </c>
    </row>
    <row r="10" spans="1:6" ht="15.75" customHeight="1" x14ac:dyDescent="0.25">
      <c r="A10" s="9" t="s">
        <v>22</v>
      </c>
      <c r="B10" s="9"/>
      <c r="C10" s="8"/>
      <c r="D10" s="8"/>
      <c r="E10" s="8"/>
      <c r="F10" s="8"/>
    </row>
    <row r="11" spans="1:6" ht="15.75" customHeight="1" x14ac:dyDescent="0.25">
      <c r="A11" s="44" t="s">
        <v>66</v>
      </c>
      <c r="B11" s="44"/>
      <c r="C11" s="8"/>
      <c r="D11" s="8"/>
      <c r="E11" s="8"/>
      <c r="F11" s="8"/>
    </row>
    <row r="12" spans="1:6" s="40" customFormat="1" x14ac:dyDescent="0.25">
      <c r="A12" s="45" t="s">
        <v>67</v>
      </c>
      <c r="B12" s="45"/>
      <c r="C12" s="39"/>
      <c r="D12" s="39"/>
      <c r="E12" s="39"/>
      <c r="F12" s="39"/>
    </row>
    <row r="13" spans="1:6" s="40" customFormat="1" x14ac:dyDescent="0.25">
      <c r="A13" s="45" t="s">
        <v>68</v>
      </c>
      <c r="B13" s="45"/>
      <c r="C13" s="39"/>
      <c r="D13" s="39"/>
      <c r="E13" s="39"/>
      <c r="F13" s="39"/>
    </row>
    <row r="14" spans="1:6" s="40" customFormat="1" x14ac:dyDescent="0.25">
      <c r="A14" s="45" t="s">
        <v>69</v>
      </c>
      <c r="B14" s="45"/>
      <c r="C14" s="39"/>
      <c r="D14" s="39"/>
      <c r="E14" s="39"/>
      <c r="F14" s="39"/>
    </row>
    <row r="15" spans="1:6" s="40" customFormat="1" x14ac:dyDescent="0.25">
      <c r="A15" s="45" t="s">
        <v>70</v>
      </c>
      <c r="B15" s="45"/>
      <c r="C15" s="39"/>
      <c r="D15" s="39"/>
      <c r="E15" s="39"/>
      <c r="F15" s="39"/>
    </row>
    <row r="16" spans="1:6" s="40" customFormat="1" x14ac:dyDescent="0.25">
      <c r="A16" s="45" t="s">
        <v>71</v>
      </c>
      <c r="B16" s="45"/>
      <c r="C16" s="46"/>
      <c r="D16" s="46"/>
      <c r="E16" s="46"/>
      <c r="F16" s="46"/>
    </row>
    <row r="17" spans="1:6" s="40" customFormat="1" ht="25.5" x14ac:dyDescent="0.25">
      <c r="A17" s="45" t="s">
        <v>72</v>
      </c>
      <c r="B17" s="45"/>
      <c r="C17" s="46"/>
      <c r="D17" s="46"/>
      <c r="E17" s="46"/>
      <c r="F17" s="46"/>
    </row>
    <row r="18" spans="1:6" ht="25.5" x14ac:dyDescent="0.25">
      <c r="A18" s="44" t="s">
        <v>73</v>
      </c>
      <c r="B18" s="44"/>
      <c r="C18" s="47"/>
      <c r="D18" s="47"/>
      <c r="E18" s="47"/>
      <c r="F18" s="47"/>
    </row>
    <row r="19" spans="1:6" s="40" customFormat="1" x14ac:dyDescent="0.25">
      <c r="A19" s="45" t="s">
        <v>74</v>
      </c>
      <c r="B19" s="45"/>
      <c r="C19" s="46"/>
      <c r="D19" s="46"/>
      <c r="E19" s="46"/>
      <c r="F19" s="46"/>
    </row>
    <row r="20" spans="1:6" s="40" customFormat="1" x14ac:dyDescent="0.25">
      <c r="A20" s="45" t="s">
        <v>75</v>
      </c>
      <c r="B20" s="45"/>
      <c r="C20" s="46"/>
      <c r="D20" s="46"/>
      <c r="E20" s="46"/>
      <c r="F20" s="46"/>
    </row>
    <row r="21" spans="1:6" s="40" customFormat="1" x14ac:dyDescent="0.25">
      <c r="A21" s="45" t="s">
        <v>76</v>
      </c>
      <c r="B21" s="45"/>
      <c r="C21" s="46"/>
      <c r="D21" s="46"/>
      <c r="E21" s="46"/>
      <c r="F21" s="46"/>
    </row>
    <row r="22" spans="1:6" s="40" customFormat="1" x14ac:dyDescent="0.25">
      <c r="A22" s="45" t="s">
        <v>77</v>
      </c>
      <c r="B22" s="45"/>
      <c r="C22" s="46"/>
      <c r="D22" s="46"/>
      <c r="E22" s="46"/>
      <c r="F22" s="46"/>
    </row>
    <row r="23" spans="1:6" s="40" customFormat="1" ht="25.5" x14ac:dyDescent="0.25">
      <c r="A23" s="45" t="s">
        <v>78</v>
      </c>
      <c r="B23" s="45"/>
      <c r="C23" s="46"/>
      <c r="D23" s="46"/>
      <c r="E23" s="46"/>
      <c r="F23" s="46"/>
    </row>
    <row r="24" spans="1:6" s="40" customFormat="1" ht="25.5" x14ac:dyDescent="0.25">
      <c r="A24" s="45" t="s">
        <v>79</v>
      </c>
      <c r="B24" s="45"/>
      <c r="C24" s="46"/>
      <c r="D24" s="46"/>
      <c r="E24" s="46"/>
      <c r="F24" s="46"/>
    </row>
    <row r="25" spans="1:6" x14ac:dyDescent="0.25">
      <c r="A25" s="44" t="s">
        <v>80</v>
      </c>
      <c r="B25" s="44"/>
      <c r="C25" s="47"/>
      <c r="D25" s="47"/>
      <c r="E25" s="47"/>
      <c r="F25" s="47"/>
    </row>
    <row r="26" spans="1:6" s="40" customFormat="1" x14ac:dyDescent="0.25">
      <c r="A26" s="45" t="s">
        <v>81</v>
      </c>
      <c r="B26" s="45"/>
      <c r="C26" s="46"/>
      <c r="D26" s="46"/>
      <c r="E26" s="46"/>
      <c r="F26" s="46"/>
    </row>
    <row r="27" spans="1:6" s="40" customFormat="1" x14ac:dyDescent="0.25">
      <c r="A27" s="45" t="s">
        <v>82</v>
      </c>
      <c r="B27" s="45"/>
      <c r="C27" s="46"/>
      <c r="D27" s="46"/>
      <c r="E27" s="46"/>
      <c r="F27" s="46"/>
    </row>
    <row r="28" spans="1:6" s="40" customFormat="1" x14ac:dyDescent="0.25">
      <c r="A28" s="45" t="s">
        <v>83</v>
      </c>
      <c r="B28" s="45"/>
      <c r="C28" s="46"/>
      <c r="D28" s="46"/>
      <c r="E28" s="46"/>
      <c r="F28" s="46"/>
    </row>
    <row r="29" spans="1:6" s="40" customFormat="1" x14ac:dyDescent="0.25">
      <c r="A29" s="45" t="s">
        <v>84</v>
      </c>
      <c r="B29" s="45"/>
      <c r="C29" s="46"/>
      <c r="D29" s="46"/>
      <c r="E29" s="46"/>
      <c r="F29" s="46"/>
    </row>
    <row r="30" spans="1:6" s="40" customFormat="1" x14ac:dyDescent="0.25">
      <c r="A30" s="45" t="s">
        <v>85</v>
      </c>
      <c r="B30" s="45"/>
      <c r="C30" s="46"/>
      <c r="D30" s="46"/>
      <c r="E30" s="46"/>
      <c r="F30" s="46"/>
    </row>
    <row r="31" spans="1:6" s="40" customFormat="1" ht="25.5" x14ac:dyDescent="0.25">
      <c r="A31" s="45" t="s">
        <v>86</v>
      </c>
      <c r="B31" s="45"/>
      <c r="C31" s="46"/>
      <c r="D31" s="46"/>
      <c r="E31" s="46"/>
      <c r="F31" s="46"/>
    </row>
    <row r="32" spans="1:6" x14ac:dyDescent="0.25">
      <c r="A32" s="44" t="s">
        <v>87</v>
      </c>
      <c r="B32" s="44"/>
      <c r="C32" s="47"/>
      <c r="D32" s="47"/>
      <c r="E32" s="47"/>
      <c r="F32" s="47"/>
    </row>
    <row r="33" spans="1:6" s="40" customFormat="1" x14ac:dyDescent="0.25">
      <c r="A33" s="45" t="s">
        <v>88</v>
      </c>
      <c r="B33" s="45"/>
      <c r="C33" s="46"/>
      <c r="D33" s="46"/>
      <c r="E33" s="46"/>
      <c r="F33" s="46"/>
    </row>
    <row r="34" spans="1:6" s="40" customFormat="1" x14ac:dyDescent="0.25">
      <c r="A34" s="45" t="s">
        <v>89</v>
      </c>
      <c r="B34" s="45"/>
      <c r="C34" s="46"/>
      <c r="D34" s="46"/>
      <c r="E34" s="46"/>
      <c r="F34" s="46"/>
    </row>
    <row r="35" spans="1:6" s="40" customFormat="1" x14ac:dyDescent="0.25">
      <c r="A35" s="45" t="s">
        <v>90</v>
      </c>
      <c r="B35" s="45"/>
      <c r="C35" s="46"/>
      <c r="D35" s="46"/>
      <c r="E35" s="46"/>
      <c r="F35" s="46"/>
    </row>
    <row r="36" spans="1:6" s="40" customFormat="1" x14ac:dyDescent="0.25">
      <c r="A36" s="45" t="s">
        <v>91</v>
      </c>
      <c r="B36" s="45"/>
      <c r="C36" s="46"/>
      <c r="D36" s="46"/>
      <c r="E36" s="46"/>
      <c r="F36" s="46"/>
    </row>
    <row r="37" spans="1:6" s="40" customFormat="1" ht="25.5" x14ac:dyDescent="0.25">
      <c r="A37" s="45" t="s">
        <v>92</v>
      </c>
      <c r="B37" s="45"/>
      <c r="C37" s="46"/>
      <c r="D37" s="46"/>
      <c r="E37" s="46"/>
      <c r="F37" s="46"/>
    </row>
    <row r="38" spans="1:6" s="40" customFormat="1" ht="25.5" x14ac:dyDescent="0.25">
      <c r="A38" s="45" t="s">
        <v>93</v>
      </c>
      <c r="B38" s="45"/>
      <c r="C38" s="46"/>
      <c r="D38" s="46"/>
      <c r="E38" s="46"/>
      <c r="F38" s="46"/>
    </row>
    <row r="39" spans="1:6" x14ac:dyDescent="0.25">
      <c r="A39" s="44" t="s">
        <v>94</v>
      </c>
      <c r="B39" s="44"/>
      <c r="C39" s="47"/>
      <c r="D39" s="47"/>
      <c r="E39" s="47"/>
      <c r="F39" s="47"/>
    </row>
    <row r="40" spans="1:6" s="40" customFormat="1" x14ac:dyDescent="0.25">
      <c r="A40" s="45" t="s">
        <v>95</v>
      </c>
      <c r="B40" s="45"/>
      <c r="C40" s="78"/>
      <c r="D40" s="78"/>
      <c r="E40" s="78"/>
      <c r="F40" s="78"/>
    </row>
    <row r="41" spans="1:6" s="40" customFormat="1" x14ac:dyDescent="0.25">
      <c r="A41" s="45" t="s">
        <v>96</v>
      </c>
      <c r="B41" s="77">
        <v>4616380.6399999997</v>
      </c>
      <c r="C41" s="78">
        <v>4937773.84</v>
      </c>
      <c r="D41" s="78">
        <v>4838225.3</v>
      </c>
      <c r="E41" s="78">
        <v>4937773.84</v>
      </c>
      <c r="F41" s="78">
        <v>4937773.84</v>
      </c>
    </row>
    <row r="42" spans="1:6" s="40" customFormat="1" ht="25.5" x14ac:dyDescent="0.25">
      <c r="A42" s="45" t="s">
        <v>97</v>
      </c>
      <c r="B42" s="45"/>
      <c r="C42" s="78"/>
      <c r="D42" s="78"/>
      <c r="E42" s="78"/>
      <c r="F42" s="78"/>
    </row>
    <row r="43" spans="1:6" s="40" customFormat="1" x14ac:dyDescent="0.25">
      <c r="A43" s="45" t="s">
        <v>98</v>
      </c>
      <c r="B43" s="45"/>
      <c r="C43" s="78"/>
      <c r="D43" s="78"/>
      <c r="E43" s="78"/>
      <c r="F43" s="78"/>
    </row>
    <row r="44" spans="1:6" s="40" customFormat="1" ht="25.5" x14ac:dyDescent="0.25">
      <c r="A44" s="45" t="s">
        <v>99</v>
      </c>
      <c r="B44" s="45"/>
      <c r="C44" s="78"/>
      <c r="D44" s="78"/>
      <c r="E44" s="78"/>
      <c r="F44" s="78"/>
    </row>
    <row r="45" spans="1:6" s="40" customFormat="1" x14ac:dyDescent="0.25">
      <c r="A45" s="45" t="s">
        <v>100</v>
      </c>
      <c r="B45" s="104">
        <v>106395.89</v>
      </c>
      <c r="C45" s="78">
        <v>44806.46</v>
      </c>
      <c r="D45" s="78">
        <v>38918.959999999999</v>
      </c>
      <c r="E45" s="78">
        <f>C45</f>
        <v>44806.46</v>
      </c>
      <c r="F45" s="78">
        <f>C45</f>
        <v>44806.46</v>
      </c>
    </row>
    <row r="46" spans="1:6" s="40" customFormat="1" x14ac:dyDescent="0.25">
      <c r="A46" s="45" t="s">
        <v>101</v>
      </c>
      <c r="B46" s="45"/>
      <c r="C46" s="78"/>
      <c r="D46" s="78"/>
      <c r="E46" s="78"/>
      <c r="F46" s="78"/>
    </row>
    <row r="47" spans="1:6" s="40" customFormat="1" ht="25.5" x14ac:dyDescent="0.25">
      <c r="A47" s="45" t="s">
        <v>102</v>
      </c>
      <c r="B47" s="45"/>
      <c r="C47" s="78"/>
      <c r="D47" s="78"/>
      <c r="E47" s="78"/>
      <c r="F47" s="78"/>
    </row>
    <row r="48" spans="1:6" x14ac:dyDescent="0.25">
      <c r="A48" s="44" t="s">
        <v>103</v>
      </c>
      <c r="B48" s="44"/>
      <c r="C48" s="47"/>
      <c r="D48" s="47"/>
      <c r="E48" s="47"/>
      <c r="F48" s="47"/>
    </row>
    <row r="49" spans="1:6" s="40" customFormat="1" x14ac:dyDescent="0.25">
      <c r="A49" s="45" t="s">
        <v>104</v>
      </c>
      <c r="B49" s="45"/>
      <c r="C49" s="46"/>
      <c r="D49" s="46"/>
      <c r="E49" s="46"/>
      <c r="F49" s="46"/>
    </row>
    <row r="50" spans="1:6" s="40" customFormat="1" x14ac:dyDescent="0.25">
      <c r="A50" s="45" t="s">
        <v>105</v>
      </c>
      <c r="B50" s="45"/>
      <c r="C50" s="46"/>
      <c r="D50" s="46"/>
      <c r="E50" s="46"/>
      <c r="F50" s="46"/>
    </row>
    <row r="51" spans="1:6" s="40" customFormat="1" x14ac:dyDescent="0.25">
      <c r="A51" s="45" t="s">
        <v>106</v>
      </c>
      <c r="B51" s="45"/>
      <c r="C51" s="46"/>
      <c r="D51" s="46"/>
      <c r="E51" s="46"/>
      <c r="F51" s="46"/>
    </row>
    <row r="52" spans="1:6" s="40" customFormat="1" x14ac:dyDescent="0.25">
      <c r="A52" s="45" t="s">
        <v>107</v>
      </c>
      <c r="B52" s="45"/>
      <c r="C52" s="46"/>
      <c r="D52" s="46"/>
      <c r="E52" s="46"/>
      <c r="F52" s="46"/>
    </row>
    <row r="53" spans="1:6" s="40" customFormat="1" x14ac:dyDescent="0.25">
      <c r="A53" s="45" t="s">
        <v>108</v>
      </c>
      <c r="B53" s="45"/>
      <c r="C53" s="46"/>
      <c r="D53" s="46"/>
      <c r="E53" s="46"/>
      <c r="F53" s="46"/>
    </row>
    <row r="54" spans="1:6" s="40" customFormat="1" x14ac:dyDescent="0.25">
      <c r="A54" s="45" t="s">
        <v>109</v>
      </c>
      <c r="B54" s="45"/>
      <c r="C54" s="46"/>
      <c r="D54" s="46"/>
      <c r="E54" s="46"/>
      <c r="F54" s="46"/>
    </row>
    <row r="55" spans="1:6" s="40" customFormat="1" ht="38.25" x14ac:dyDescent="0.25">
      <c r="A55" s="45" t="s">
        <v>110</v>
      </c>
      <c r="B55" s="45"/>
      <c r="C55" s="46"/>
      <c r="D55" s="46"/>
      <c r="E55" s="46"/>
      <c r="F55" s="46"/>
    </row>
    <row r="56" spans="1:6" s="40" customFormat="1" x14ac:dyDescent="0.25">
      <c r="A56" s="45" t="s">
        <v>111</v>
      </c>
      <c r="B56" s="45"/>
      <c r="C56" s="46"/>
      <c r="D56" s="46"/>
      <c r="E56" s="46"/>
      <c r="F56" s="46"/>
    </row>
    <row r="57" spans="1:6" s="40" customFormat="1" ht="25.5" x14ac:dyDescent="0.25">
      <c r="A57" s="45" t="s">
        <v>112</v>
      </c>
      <c r="B57" s="45"/>
      <c r="C57" s="46"/>
      <c r="D57" s="46"/>
      <c r="E57" s="46"/>
      <c r="F57" s="46"/>
    </row>
    <row r="58" spans="1:6" x14ac:dyDescent="0.25">
      <c r="A58" s="48" t="s">
        <v>36</v>
      </c>
      <c r="B58" s="48"/>
      <c r="C58" s="46"/>
      <c r="D58" s="46"/>
      <c r="E58" s="46"/>
      <c r="F58" s="46"/>
    </row>
  </sheetData>
  <mergeCells count="4">
    <mergeCell ref="A7:F7"/>
    <mergeCell ref="A5:F5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2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1.28515625" customWidth="1"/>
    <col min="6" max="7" width="25.28515625" customWidth="1"/>
    <col min="8" max="8" width="22.7109375" customWidth="1"/>
    <col min="9" max="9" width="22.140625" customWidth="1"/>
  </cols>
  <sheetData>
    <row r="1" spans="1:9" ht="42" customHeight="1" x14ac:dyDescent="0.25">
      <c r="A1" s="209" t="s">
        <v>203</v>
      </c>
      <c r="B1" s="209"/>
      <c r="C1" s="209"/>
      <c r="D1" s="209"/>
      <c r="E1" s="209"/>
      <c r="F1" s="209"/>
      <c r="G1" s="209"/>
      <c r="H1" s="209"/>
      <c r="I1" s="209"/>
    </row>
    <row r="2" spans="1:9" ht="18" x14ac:dyDescent="0.25">
      <c r="A2" s="4"/>
      <c r="B2" s="4"/>
      <c r="C2" s="4"/>
      <c r="D2" s="4"/>
      <c r="E2" s="22"/>
      <c r="F2" s="4"/>
      <c r="G2" s="4"/>
      <c r="H2" s="5"/>
      <c r="I2" s="5"/>
    </row>
    <row r="3" spans="1:9" ht="18" customHeight="1" x14ac:dyDescent="0.25">
      <c r="A3" s="209" t="s">
        <v>26</v>
      </c>
      <c r="B3" s="209"/>
      <c r="C3" s="209"/>
      <c r="D3" s="209"/>
      <c r="E3" s="209"/>
      <c r="F3" s="209"/>
      <c r="G3" s="209"/>
      <c r="H3" s="209"/>
      <c r="I3" s="209"/>
    </row>
    <row r="4" spans="1:9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9" ht="25.5" x14ac:dyDescent="0.25">
      <c r="A5" s="223" t="s">
        <v>28</v>
      </c>
      <c r="B5" s="253"/>
      <c r="C5" s="254"/>
      <c r="D5" s="127" t="s">
        <v>7</v>
      </c>
      <c r="E5" s="126" t="s">
        <v>174</v>
      </c>
      <c r="F5" s="126" t="s">
        <v>175</v>
      </c>
      <c r="G5" s="126" t="s">
        <v>176</v>
      </c>
      <c r="H5" s="126" t="s">
        <v>126</v>
      </c>
      <c r="I5" s="126" t="s">
        <v>177</v>
      </c>
    </row>
    <row r="6" spans="1:9" x14ac:dyDescent="0.25">
      <c r="A6" s="241" t="s">
        <v>195</v>
      </c>
      <c r="B6" s="242"/>
      <c r="C6" s="243"/>
      <c r="D6" s="128" t="s">
        <v>196</v>
      </c>
      <c r="E6" s="198">
        <f>E7+E76</f>
        <v>4722776.5299999993</v>
      </c>
      <c r="F6" s="198">
        <f>F7+F76</f>
        <v>4982580.3</v>
      </c>
      <c r="G6" s="198">
        <f>G7+G76</f>
        <v>4877144.26</v>
      </c>
      <c r="H6" s="198">
        <f>H7+H76</f>
        <v>4982580.3</v>
      </c>
      <c r="I6" s="198">
        <f>I7+I76</f>
        <v>4982580.3</v>
      </c>
    </row>
    <row r="7" spans="1:9" ht="25.5" x14ac:dyDescent="0.25">
      <c r="A7" s="241" t="s">
        <v>128</v>
      </c>
      <c r="B7" s="242"/>
      <c r="C7" s="243"/>
      <c r="D7" s="167" t="s">
        <v>129</v>
      </c>
      <c r="E7" s="168">
        <f>E8+E27+E31+E38+E47+E42+E56+E61+E69</f>
        <v>106395.89</v>
      </c>
      <c r="F7" s="169">
        <f>F27+F8+F31+F38+F42+F47</f>
        <v>44806.46</v>
      </c>
      <c r="G7" s="169">
        <f>G27+G8+G31+G42+G47</f>
        <v>38918.959999999999</v>
      </c>
      <c r="H7" s="169">
        <f>H27+H8+H31+H47</f>
        <v>44806.46</v>
      </c>
      <c r="I7" s="169">
        <f>I27+I8+I31+I47</f>
        <v>44806.46</v>
      </c>
    </row>
    <row r="8" spans="1:9" ht="32.25" customHeight="1" x14ac:dyDescent="0.25">
      <c r="A8" s="235" t="s">
        <v>130</v>
      </c>
      <c r="B8" s="236"/>
      <c r="C8" s="237"/>
      <c r="D8" s="170" t="s">
        <v>131</v>
      </c>
      <c r="E8" s="171">
        <f>E9+E15+E21+E24+E12</f>
        <v>30238.63</v>
      </c>
      <c r="F8" s="185">
        <f>F9+F15+F21+F24</f>
        <v>44000</v>
      </c>
      <c r="G8" s="185">
        <f>G9+G15+G21+G24</f>
        <v>38081</v>
      </c>
      <c r="H8" s="185">
        <f>H9+H15+H21+H24</f>
        <v>44000</v>
      </c>
      <c r="I8" s="185">
        <f>I9+I15+I21+I24</f>
        <v>44000</v>
      </c>
    </row>
    <row r="9" spans="1:9" ht="14.45" customHeight="1" x14ac:dyDescent="0.25">
      <c r="A9" s="229" t="s">
        <v>132</v>
      </c>
      <c r="B9" s="230"/>
      <c r="C9" s="231"/>
      <c r="D9" s="173" t="s">
        <v>13</v>
      </c>
      <c r="E9" s="174">
        <f>E10</f>
        <v>0</v>
      </c>
      <c r="F9" s="175">
        <f>F10</f>
        <v>0</v>
      </c>
      <c r="G9" s="175">
        <f>G10</f>
        <v>70</v>
      </c>
      <c r="H9" s="175">
        <v>0</v>
      </c>
      <c r="I9" s="175">
        <v>0</v>
      </c>
    </row>
    <row r="10" spans="1:9" x14ac:dyDescent="0.25">
      <c r="A10" s="232">
        <v>3</v>
      </c>
      <c r="B10" s="233"/>
      <c r="C10" s="234"/>
      <c r="D10" s="63" t="s">
        <v>17</v>
      </c>
      <c r="E10" s="79">
        <f>E11</f>
        <v>0</v>
      </c>
      <c r="F10" s="67">
        <v>0</v>
      </c>
      <c r="G10" s="67">
        <f t="shared" ref="G10:I10" si="0">G11</f>
        <v>70</v>
      </c>
      <c r="H10" s="67">
        <f t="shared" si="0"/>
        <v>0</v>
      </c>
      <c r="I10" s="67">
        <f t="shared" si="0"/>
        <v>0</v>
      </c>
    </row>
    <row r="11" spans="1:9" x14ac:dyDescent="0.25">
      <c r="A11" s="226">
        <v>32</v>
      </c>
      <c r="B11" s="227"/>
      <c r="C11" s="228"/>
      <c r="D11" s="63" t="s">
        <v>29</v>
      </c>
      <c r="E11" s="79">
        <v>0</v>
      </c>
      <c r="F11" s="67">
        <v>0</v>
      </c>
      <c r="G11" s="67">
        <v>70</v>
      </c>
      <c r="H11" s="67">
        <v>0</v>
      </c>
      <c r="I11" s="67">
        <v>0</v>
      </c>
    </row>
    <row r="12" spans="1:9" x14ac:dyDescent="0.25">
      <c r="A12" s="229" t="s">
        <v>166</v>
      </c>
      <c r="B12" s="230"/>
      <c r="C12" s="231"/>
      <c r="D12" s="173" t="s">
        <v>165</v>
      </c>
      <c r="E12" s="176">
        <f>E13</f>
        <v>0</v>
      </c>
      <c r="F12" s="176">
        <f t="shared" ref="F12:I13" si="1">F13</f>
        <v>0</v>
      </c>
      <c r="G12" s="176">
        <f t="shared" si="1"/>
        <v>0</v>
      </c>
      <c r="H12" s="176">
        <f t="shared" si="1"/>
        <v>0</v>
      </c>
      <c r="I12" s="176">
        <f t="shared" si="1"/>
        <v>0</v>
      </c>
    </row>
    <row r="13" spans="1:9" x14ac:dyDescent="0.25">
      <c r="A13" s="96">
        <v>3</v>
      </c>
      <c r="B13" s="97"/>
      <c r="C13" s="98"/>
      <c r="D13" s="95" t="s">
        <v>17</v>
      </c>
      <c r="E13" s="79">
        <f>E14</f>
        <v>0</v>
      </c>
      <c r="F13" s="79">
        <f t="shared" si="1"/>
        <v>0</v>
      </c>
      <c r="G13" s="79">
        <f t="shared" si="1"/>
        <v>0</v>
      </c>
      <c r="H13" s="79">
        <f t="shared" si="1"/>
        <v>0</v>
      </c>
      <c r="I13" s="79">
        <f t="shared" si="1"/>
        <v>0</v>
      </c>
    </row>
    <row r="14" spans="1:9" x14ac:dyDescent="0.25">
      <c r="A14" s="90">
        <v>32</v>
      </c>
      <c r="B14" s="91"/>
      <c r="C14" s="92"/>
      <c r="D14" s="95" t="s">
        <v>29</v>
      </c>
      <c r="E14" s="79"/>
      <c r="F14" s="67">
        <v>0</v>
      </c>
      <c r="G14" s="67">
        <v>0</v>
      </c>
      <c r="H14" s="67">
        <v>0</v>
      </c>
      <c r="I14" s="67">
        <v>0</v>
      </c>
    </row>
    <row r="15" spans="1:9" x14ac:dyDescent="0.25">
      <c r="A15" s="229" t="s">
        <v>133</v>
      </c>
      <c r="B15" s="230"/>
      <c r="C15" s="231"/>
      <c r="D15" s="173" t="s">
        <v>134</v>
      </c>
      <c r="E15" s="174">
        <f>E16</f>
        <v>26675</v>
      </c>
      <c r="F15" s="175">
        <f>F16</f>
        <v>35000</v>
      </c>
      <c r="G15" s="175">
        <f t="shared" ref="G15:I15" si="2">G16</f>
        <v>29011</v>
      </c>
      <c r="H15" s="175">
        <f t="shared" si="2"/>
        <v>35000</v>
      </c>
      <c r="I15" s="175">
        <f t="shared" si="2"/>
        <v>35000</v>
      </c>
    </row>
    <row r="16" spans="1:9" ht="14.45" customHeight="1" x14ac:dyDescent="0.25">
      <c r="A16" s="232">
        <v>3</v>
      </c>
      <c r="B16" s="233"/>
      <c r="C16" s="234"/>
      <c r="D16" s="63" t="s">
        <v>17</v>
      </c>
      <c r="E16" s="79">
        <f>E17+E18+E19+E20</f>
        <v>26675</v>
      </c>
      <c r="F16" s="67">
        <f>SUM(F17:F20)</f>
        <v>35000</v>
      </c>
      <c r="G16" s="67">
        <f>SUM(G17:G20)</f>
        <v>29011</v>
      </c>
      <c r="H16" s="67">
        <f>H17+H18+H19+H20</f>
        <v>35000</v>
      </c>
      <c r="I16" s="67">
        <f t="shared" ref="I16" si="3">I17+I18+I19+I20</f>
        <v>35000</v>
      </c>
    </row>
    <row r="17" spans="1:16" ht="14.25" customHeight="1" x14ac:dyDescent="0.25">
      <c r="A17" s="226">
        <v>31</v>
      </c>
      <c r="B17" s="227"/>
      <c r="C17" s="228"/>
      <c r="D17" s="63" t="s">
        <v>18</v>
      </c>
      <c r="E17" s="67">
        <v>3050</v>
      </c>
      <c r="F17" s="67">
        <v>3000</v>
      </c>
      <c r="G17" s="67">
        <v>2500</v>
      </c>
      <c r="H17" s="67">
        <f>F17</f>
        <v>3000</v>
      </c>
      <c r="I17" s="67">
        <f>F17</f>
        <v>3000</v>
      </c>
    </row>
    <row r="18" spans="1:16" ht="15" customHeight="1" x14ac:dyDescent="0.25">
      <c r="A18" s="226">
        <v>32</v>
      </c>
      <c r="B18" s="227"/>
      <c r="C18" s="228"/>
      <c r="D18" s="63" t="s">
        <v>29</v>
      </c>
      <c r="E18" s="67">
        <v>23625</v>
      </c>
      <c r="F18" s="67">
        <v>31830</v>
      </c>
      <c r="G18" s="67">
        <v>22000</v>
      </c>
      <c r="H18" s="67">
        <f>F18</f>
        <v>31830</v>
      </c>
      <c r="I18" s="67">
        <f>F18</f>
        <v>31830</v>
      </c>
    </row>
    <row r="19" spans="1:16" x14ac:dyDescent="0.25">
      <c r="A19" s="64">
        <v>34</v>
      </c>
      <c r="B19" s="65"/>
      <c r="C19" s="66"/>
      <c r="D19" s="63" t="s">
        <v>61</v>
      </c>
      <c r="E19" s="79"/>
      <c r="F19" s="67">
        <v>20</v>
      </c>
      <c r="G19" s="67">
        <v>11</v>
      </c>
      <c r="H19" s="67">
        <f>F19</f>
        <v>20</v>
      </c>
      <c r="I19" s="67">
        <f>F19</f>
        <v>20</v>
      </c>
    </row>
    <row r="20" spans="1:16" x14ac:dyDescent="0.25">
      <c r="A20" s="64">
        <v>38</v>
      </c>
      <c r="B20" s="65"/>
      <c r="C20" s="66"/>
      <c r="D20" s="63" t="s">
        <v>62</v>
      </c>
      <c r="E20" s="79">
        <v>0</v>
      </c>
      <c r="F20" s="67">
        <v>150</v>
      </c>
      <c r="G20" s="67">
        <v>4500</v>
      </c>
      <c r="H20" s="67">
        <f>F20</f>
        <v>150</v>
      </c>
      <c r="I20" s="67">
        <f>F20</f>
        <v>150</v>
      </c>
    </row>
    <row r="21" spans="1:16" ht="15" customHeight="1" x14ac:dyDescent="0.25">
      <c r="A21" s="229" t="s">
        <v>135</v>
      </c>
      <c r="B21" s="230"/>
      <c r="C21" s="231"/>
      <c r="D21" s="173" t="s">
        <v>136</v>
      </c>
      <c r="E21" s="174">
        <f>E22</f>
        <v>703.13</v>
      </c>
      <c r="F21" s="175">
        <f>F22</f>
        <v>3000</v>
      </c>
      <c r="G21" s="175">
        <f>G22</f>
        <v>3000</v>
      </c>
      <c r="H21" s="175">
        <f>H22</f>
        <v>3000</v>
      </c>
      <c r="I21" s="175">
        <f t="shared" ref="I21" si="4">I22</f>
        <v>3000</v>
      </c>
      <c r="P21" t="s">
        <v>127</v>
      </c>
    </row>
    <row r="22" spans="1:16" x14ac:dyDescent="0.25">
      <c r="A22" s="232">
        <v>3</v>
      </c>
      <c r="B22" s="233"/>
      <c r="C22" s="234"/>
      <c r="D22" s="63" t="s">
        <v>17</v>
      </c>
      <c r="E22" s="79">
        <f>E23</f>
        <v>703.13</v>
      </c>
      <c r="F22" s="67">
        <f>F23</f>
        <v>3000</v>
      </c>
      <c r="G22" s="67">
        <f>G23</f>
        <v>3000</v>
      </c>
      <c r="H22" s="67">
        <f t="shared" ref="H22:I22" si="5">H23</f>
        <v>3000</v>
      </c>
      <c r="I22" s="67">
        <f t="shared" si="5"/>
        <v>3000</v>
      </c>
      <c r="L22" t="s">
        <v>127</v>
      </c>
    </row>
    <row r="23" spans="1:16" x14ac:dyDescent="0.25">
      <c r="A23" s="226">
        <v>32</v>
      </c>
      <c r="B23" s="227"/>
      <c r="C23" s="228"/>
      <c r="D23" s="63" t="s">
        <v>29</v>
      </c>
      <c r="E23" s="67">
        <v>703.13</v>
      </c>
      <c r="F23" s="67">
        <v>3000</v>
      </c>
      <c r="G23" s="67">
        <v>3000</v>
      </c>
      <c r="H23" s="67">
        <f>F23</f>
        <v>3000</v>
      </c>
      <c r="I23" s="67">
        <f>F23</f>
        <v>3000</v>
      </c>
    </row>
    <row r="24" spans="1:16" x14ac:dyDescent="0.25">
      <c r="A24" s="229" t="s">
        <v>137</v>
      </c>
      <c r="B24" s="230"/>
      <c r="C24" s="231"/>
      <c r="D24" s="173" t="s">
        <v>138</v>
      </c>
      <c r="E24" s="174">
        <f t="shared" ref="E24:I25" si="6">E25</f>
        <v>2860.5</v>
      </c>
      <c r="F24" s="175">
        <f t="shared" si="6"/>
        <v>6000</v>
      </c>
      <c r="G24" s="175">
        <f t="shared" si="6"/>
        <v>6000</v>
      </c>
      <c r="H24" s="175">
        <f t="shared" si="6"/>
        <v>6000</v>
      </c>
      <c r="I24" s="175">
        <f t="shared" si="6"/>
        <v>6000</v>
      </c>
    </row>
    <row r="25" spans="1:16" x14ac:dyDescent="0.25">
      <c r="A25" s="232">
        <v>3</v>
      </c>
      <c r="B25" s="233"/>
      <c r="C25" s="234"/>
      <c r="D25" s="63" t="s">
        <v>17</v>
      </c>
      <c r="E25" s="79">
        <f t="shared" si="6"/>
        <v>2860.5</v>
      </c>
      <c r="F25" s="67">
        <f t="shared" si="6"/>
        <v>6000</v>
      </c>
      <c r="G25" s="67">
        <f t="shared" si="6"/>
        <v>6000</v>
      </c>
      <c r="H25" s="67">
        <f t="shared" si="6"/>
        <v>6000</v>
      </c>
      <c r="I25" s="67">
        <f t="shared" si="6"/>
        <v>6000</v>
      </c>
    </row>
    <row r="26" spans="1:16" x14ac:dyDescent="0.25">
      <c r="A26" s="226">
        <v>32</v>
      </c>
      <c r="B26" s="227"/>
      <c r="C26" s="228"/>
      <c r="D26" s="63" t="s">
        <v>29</v>
      </c>
      <c r="E26" s="79">
        <v>2860.5</v>
      </c>
      <c r="F26" s="67">
        <v>6000</v>
      </c>
      <c r="G26" s="67">
        <v>6000</v>
      </c>
      <c r="H26" s="67">
        <f>F26</f>
        <v>6000</v>
      </c>
      <c r="I26" s="67">
        <f>F26</f>
        <v>6000</v>
      </c>
    </row>
    <row r="27" spans="1:16" x14ac:dyDescent="0.25">
      <c r="A27" s="235" t="s">
        <v>139</v>
      </c>
      <c r="B27" s="236"/>
      <c r="C27" s="237"/>
      <c r="D27" s="170" t="s">
        <v>140</v>
      </c>
      <c r="E27" s="171">
        <f t="shared" ref="E27:G29" si="7">E28</f>
        <v>729.96</v>
      </c>
      <c r="F27" s="185">
        <f t="shared" si="7"/>
        <v>729.96</v>
      </c>
      <c r="G27" s="185">
        <f t="shared" si="7"/>
        <v>729.96</v>
      </c>
      <c r="H27" s="185">
        <f t="shared" ref="H27:I28" si="8">H28</f>
        <v>729.96</v>
      </c>
      <c r="I27" s="185">
        <f t="shared" si="8"/>
        <v>729.96</v>
      </c>
    </row>
    <row r="28" spans="1:16" x14ac:dyDescent="0.25">
      <c r="A28" s="229" t="s">
        <v>132</v>
      </c>
      <c r="B28" s="230"/>
      <c r="C28" s="231"/>
      <c r="D28" s="173" t="s">
        <v>13</v>
      </c>
      <c r="E28" s="174">
        <f t="shared" si="7"/>
        <v>729.96</v>
      </c>
      <c r="F28" s="175">
        <f t="shared" si="7"/>
        <v>729.96</v>
      </c>
      <c r="G28" s="175">
        <f t="shared" si="7"/>
        <v>729.96</v>
      </c>
      <c r="H28" s="177">
        <f t="shared" si="8"/>
        <v>729.96</v>
      </c>
      <c r="I28" s="177">
        <f t="shared" si="8"/>
        <v>729.96</v>
      </c>
    </row>
    <row r="29" spans="1:16" x14ac:dyDescent="0.25">
      <c r="A29" s="232">
        <v>3</v>
      </c>
      <c r="B29" s="233"/>
      <c r="C29" s="234"/>
      <c r="D29" s="63" t="s">
        <v>17</v>
      </c>
      <c r="E29" s="79">
        <f t="shared" si="7"/>
        <v>729.96</v>
      </c>
      <c r="F29" s="67">
        <f t="shared" si="7"/>
        <v>729.96</v>
      </c>
      <c r="G29" s="67">
        <f t="shared" si="7"/>
        <v>729.96</v>
      </c>
      <c r="H29" s="67">
        <f>H30</f>
        <v>729.96</v>
      </c>
      <c r="I29" s="67">
        <f>I30</f>
        <v>729.96</v>
      </c>
    </row>
    <row r="30" spans="1:16" x14ac:dyDescent="0.25">
      <c r="A30" s="226">
        <v>31</v>
      </c>
      <c r="B30" s="227"/>
      <c r="C30" s="228"/>
      <c r="D30" s="63" t="s">
        <v>18</v>
      </c>
      <c r="E30" s="67">
        <v>729.96</v>
      </c>
      <c r="F30" s="67">
        <v>729.96</v>
      </c>
      <c r="G30" s="67">
        <v>729.96</v>
      </c>
      <c r="H30" s="67">
        <f>F30</f>
        <v>729.96</v>
      </c>
      <c r="I30" s="67">
        <f>F30</f>
        <v>729.96</v>
      </c>
    </row>
    <row r="31" spans="1:16" ht="25.5" x14ac:dyDescent="0.25">
      <c r="A31" s="247" t="s">
        <v>141</v>
      </c>
      <c r="B31" s="248"/>
      <c r="C31" s="249"/>
      <c r="D31" s="170" t="s">
        <v>142</v>
      </c>
      <c r="E31" s="171">
        <f>E32+E35</f>
        <v>76.92</v>
      </c>
      <c r="F31" s="185">
        <f t="shared" ref="E31:I48" si="9">F32</f>
        <v>76.5</v>
      </c>
      <c r="G31" s="185">
        <f t="shared" si="9"/>
        <v>108</v>
      </c>
      <c r="H31" s="185">
        <f t="shared" si="9"/>
        <v>76.5</v>
      </c>
      <c r="I31" s="185">
        <f t="shared" si="9"/>
        <v>76.5</v>
      </c>
    </row>
    <row r="32" spans="1:16" x14ac:dyDescent="0.25">
      <c r="A32" s="229" t="s">
        <v>135</v>
      </c>
      <c r="B32" s="230"/>
      <c r="C32" s="231"/>
      <c r="D32" s="173" t="s">
        <v>136</v>
      </c>
      <c r="E32" s="174">
        <f t="shared" si="9"/>
        <v>76.5</v>
      </c>
      <c r="F32" s="175">
        <f t="shared" si="9"/>
        <v>76.5</v>
      </c>
      <c r="G32" s="175">
        <f t="shared" si="9"/>
        <v>108</v>
      </c>
      <c r="H32" s="175">
        <f t="shared" si="9"/>
        <v>76.5</v>
      </c>
      <c r="I32" s="175">
        <f t="shared" si="9"/>
        <v>76.5</v>
      </c>
    </row>
    <row r="33" spans="1:9" x14ac:dyDescent="0.25">
      <c r="A33" s="64">
        <v>3</v>
      </c>
      <c r="B33" s="65"/>
      <c r="C33" s="66"/>
      <c r="D33" s="63" t="s">
        <v>17</v>
      </c>
      <c r="E33" s="79">
        <f>E34</f>
        <v>76.5</v>
      </c>
      <c r="F33" s="67">
        <f>F34</f>
        <v>76.5</v>
      </c>
      <c r="G33" s="67">
        <f>G34</f>
        <v>108</v>
      </c>
      <c r="H33" s="67">
        <f>H34</f>
        <v>76.5</v>
      </c>
      <c r="I33" s="67">
        <f>I34</f>
        <v>76.5</v>
      </c>
    </row>
    <row r="34" spans="1:9" x14ac:dyDescent="0.25">
      <c r="A34" s="64">
        <v>38</v>
      </c>
      <c r="B34" s="65"/>
      <c r="C34" s="66"/>
      <c r="D34" s="63" t="s">
        <v>62</v>
      </c>
      <c r="E34" s="79">
        <v>76.5</v>
      </c>
      <c r="F34" s="67">
        <v>76.5</v>
      </c>
      <c r="G34" s="67">
        <v>108</v>
      </c>
      <c r="H34" s="67">
        <f>F34</f>
        <v>76.5</v>
      </c>
      <c r="I34" s="67">
        <f>F34</f>
        <v>76.5</v>
      </c>
    </row>
    <row r="35" spans="1:9" x14ac:dyDescent="0.25">
      <c r="A35" s="250" t="s">
        <v>154</v>
      </c>
      <c r="B35" s="251"/>
      <c r="C35" s="252"/>
      <c r="D35" s="178" t="s">
        <v>155</v>
      </c>
      <c r="E35" s="161">
        <f t="shared" ref="E35:G36" si="10">E36</f>
        <v>0.42</v>
      </c>
      <c r="F35" s="161">
        <f t="shared" si="10"/>
        <v>0</v>
      </c>
      <c r="G35" s="161">
        <f t="shared" si="10"/>
        <v>0</v>
      </c>
      <c r="H35" s="161">
        <f>H36</f>
        <v>0</v>
      </c>
      <c r="I35" s="161">
        <f>I36</f>
        <v>0</v>
      </c>
    </row>
    <row r="36" spans="1:9" x14ac:dyDescent="0.25">
      <c r="A36" s="232">
        <v>3</v>
      </c>
      <c r="B36" s="233"/>
      <c r="C36" s="234"/>
      <c r="D36" s="102" t="s">
        <v>17</v>
      </c>
      <c r="E36" s="103">
        <f t="shared" si="10"/>
        <v>0.42</v>
      </c>
      <c r="F36" s="103">
        <f t="shared" si="10"/>
        <v>0</v>
      </c>
      <c r="G36" s="103">
        <f t="shared" si="10"/>
        <v>0</v>
      </c>
      <c r="H36" s="103">
        <f>H37</f>
        <v>0</v>
      </c>
      <c r="I36" s="103">
        <f>I37</f>
        <v>0</v>
      </c>
    </row>
    <row r="37" spans="1:9" x14ac:dyDescent="0.25">
      <c r="A37" s="93"/>
      <c r="B37" s="94">
        <v>32</v>
      </c>
      <c r="C37" s="95"/>
      <c r="D37" s="102" t="s">
        <v>29</v>
      </c>
      <c r="E37" s="103">
        <v>0.42</v>
      </c>
      <c r="F37" s="103">
        <v>0</v>
      </c>
      <c r="G37" s="103">
        <v>0</v>
      </c>
      <c r="H37" s="103">
        <v>0</v>
      </c>
      <c r="I37" s="103">
        <v>0</v>
      </c>
    </row>
    <row r="38" spans="1:9" x14ac:dyDescent="0.25">
      <c r="A38" s="247" t="s">
        <v>143</v>
      </c>
      <c r="B38" s="248"/>
      <c r="C38" s="249"/>
      <c r="D38" s="170" t="s">
        <v>144</v>
      </c>
      <c r="E38" s="171">
        <f>E39</f>
        <v>470</v>
      </c>
      <c r="F38" s="187">
        <f t="shared" ref="F38:I40" si="11">F39</f>
        <v>0</v>
      </c>
      <c r="G38" s="187">
        <f t="shared" si="11"/>
        <v>0</v>
      </c>
      <c r="H38" s="187">
        <f t="shared" si="11"/>
        <v>0</v>
      </c>
      <c r="I38" s="187">
        <f t="shared" si="11"/>
        <v>0</v>
      </c>
    </row>
    <row r="39" spans="1:9" x14ac:dyDescent="0.25">
      <c r="A39" s="229" t="s">
        <v>132</v>
      </c>
      <c r="B39" s="230"/>
      <c r="C39" s="231"/>
      <c r="D39" s="173" t="s">
        <v>13</v>
      </c>
      <c r="E39" s="176">
        <f>E40</f>
        <v>470</v>
      </c>
      <c r="F39" s="188">
        <f t="shared" si="11"/>
        <v>0</v>
      </c>
      <c r="G39" s="188">
        <f t="shared" si="11"/>
        <v>0</v>
      </c>
      <c r="H39" s="188">
        <f t="shared" si="11"/>
        <v>0</v>
      </c>
      <c r="I39" s="188">
        <f t="shared" si="11"/>
        <v>0</v>
      </c>
    </row>
    <row r="40" spans="1:9" x14ac:dyDescent="0.25">
      <c r="A40" s="64">
        <v>3</v>
      </c>
      <c r="B40" s="65"/>
      <c r="C40" s="66"/>
      <c r="D40" s="63" t="s">
        <v>17</v>
      </c>
      <c r="E40" s="79">
        <f>E41</f>
        <v>470</v>
      </c>
      <c r="F40" s="189">
        <f t="shared" si="11"/>
        <v>0</v>
      </c>
      <c r="G40" s="189">
        <f t="shared" si="11"/>
        <v>0</v>
      </c>
      <c r="H40" s="189">
        <f t="shared" si="11"/>
        <v>0</v>
      </c>
      <c r="I40" s="189">
        <f t="shared" si="11"/>
        <v>0</v>
      </c>
    </row>
    <row r="41" spans="1:9" x14ac:dyDescent="0.25">
      <c r="A41" s="115"/>
      <c r="B41" s="116">
        <v>32</v>
      </c>
      <c r="C41" s="66"/>
      <c r="D41" s="63" t="s">
        <v>29</v>
      </c>
      <c r="E41" s="79">
        <v>470</v>
      </c>
      <c r="F41" s="189">
        <v>0</v>
      </c>
      <c r="G41" s="189">
        <v>0</v>
      </c>
      <c r="H41" s="189">
        <v>0</v>
      </c>
      <c r="I41" s="189">
        <v>0</v>
      </c>
    </row>
    <row r="42" spans="1:9" ht="25.5" x14ac:dyDescent="0.25">
      <c r="A42" s="244" t="s">
        <v>181</v>
      </c>
      <c r="B42" s="245"/>
      <c r="C42" s="246"/>
      <c r="D42" s="157" t="s">
        <v>163</v>
      </c>
      <c r="E42" s="186">
        <f>E43</f>
        <v>9332</v>
      </c>
      <c r="F42" s="186">
        <f t="shared" ref="F42:I43" si="12">F43</f>
        <v>0</v>
      </c>
      <c r="G42" s="186">
        <f t="shared" si="12"/>
        <v>0</v>
      </c>
      <c r="H42" s="186">
        <f t="shared" si="12"/>
        <v>0</v>
      </c>
      <c r="I42" s="186">
        <f t="shared" si="12"/>
        <v>0</v>
      </c>
    </row>
    <row r="43" spans="1:9" x14ac:dyDescent="0.25">
      <c r="A43" s="229" t="s">
        <v>135</v>
      </c>
      <c r="B43" s="230"/>
      <c r="C43" s="231"/>
      <c r="D43" s="173" t="s">
        <v>145</v>
      </c>
      <c r="E43" s="174">
        <f>E44</f>
        <v>9332</v>
      </c>
      <c r="F43" s="174">
        <f t="shared" si="12"/>
        <v>0</v>
      </c>
      <c r="G43" s="174">
        <f t="shared" si="12"/>
        <v>0</v>
      </c>
      <c r="H43" s="174">
        <f t="shared" si="12"/>
        <v>0</v>
      </c>
      <c r="I43" s="174">
        <f t="shared" si="12"/>
        <v>0</v>
      </c>
    </row>
    <row r="44" spans="1:9" x14ac:dyDescent="0.25">
      <c r="A44" s="64">
        <v>3</v>
      </c>
      <c r="B44" s="65"/>
      <c r="C44" s="66"/>
      <c r="D44" s="63" t="s">
        <v>17</v>
      </c>
      <c r="E44" s="79">
        <f>E45+E46</f>
        <v>9332</v>
      </c>
      <c r="F44" s="79">
        <f t="shared" ref="F44:I44" si="13">F45+F46</f>
        <v>0</v>
      </c>
      <c r="G44" s="79">
        <f t="shared" si="13"/>
        <v>0</v>
      </c>
      <c r="H44" s="79">
        <f t="shared" si="13"/>
        <v>0</v>
      </c>
      <c r="I44" s="79">
        <f t="shared" si="13"/>
        <v>0</v>
      </c>
    </row>
    <row r="45" spans="1:9" x14ac:dyDescent="0.25">
      <c r="A45" s="115"/>
      <c r="B45" s="116">
        <v>31</v>
      </c>
      <c r="C45" s="66"/>
      <c r="D45" s="63" t="s">
        <v>18</v>
      </c>
      <c r="E45" s="79">
        <v>0</v>
      </c>
      <c r="F45" s="189">
        <v>0</v>
      </c>
      <c r="G45" s="189">
        <v>0</v>
      </c>
      <c r="H45" s="189">
        <v>0</v>
      </c>
      <c r="I45" s="189">
        <v>0</v>
      </c>
    </row>
    <row r="46" spans="1:9" x14ac:dyDescent="0.25">
      <c r="A46" s="115"/>
      <c r="B46" s="116">
        <v>32</v>
      </c>
      <c r="C46" s="66"/>
      <c r="D46" s="63" t="s">
        <v>29</v>
      </c>
      <c r="E46" s="79">
        <v>9332</v>
      </c>
      <c r="F46" s="189">
        <v>0</v>
      </c>
      <c r="G46" s="189">
        <v>0</v>
      </c>
      <c r="H46" s="189">
        <v>0</v>
      </c>
      <c r="I46" s="189">
        <v>0</v>
      </c>
    </row>
    <row r="47" spans="1:9" x14ac:dyDescent="0.25">
      <c r="A47" s="247" t="s">
        <v>146</v>
      </c>
      <c r="B47" s="248"/>
      <c r="C47" s="249"/>
      <c r="D47" s="170" t="s">
        <v>147</v>
      </c>
      <c r="E47" s="171">
        <f>E48+E52</f>
        <v>50892.6</v>
      </c>
      <c r="F47" s="185">
        <f>F48</f>
        <v>0</v>
      </c>
      <c r="G47" s="185">
        <f t="shared" si="9"/>
        <v>0</v>
      </c>
      <c r="H47" s="185">
        <f t="shared" si="9"/>
        <v>0</v>
      </c>
      <c r="I47" s="185">
        <f t="shared" si="9"/>
        <v>0</v>
      </c>
    </row>
    <row r="48" spans="1:9" x14ac:dyDescent="0.25">
      <c r="A48" s="229" t="s">
        <v>148</v>
      </c>
      <c r="B48" s="230"/>
      <c r="C48" s="231"/>
      <c r="D48" s="173" t="s">
        <v>149</v>
      </c>
      <c r="E48" s="174">
        <f>E49</f>
        <v>12000</v>
      </c>
      <c r="F48" s="175">
        <f>F49</f>
        <v>0</v>
      </c>
      <c r="G48" s="175">
        <f t="shared" si="9"/>
        <v>0</v>
      </c>
      <c r="H48" s="175">
        <f t="shared" si="9"/>
        <v>0</v>
      </c>
      <c r="I48" s="175">
        <f t="shared" si="9"/>
        <v>0</v>
      </c>
    </row>
    <row r="49" spans="1:14" x14ac:dyDescent="0.25">
      <c r="A49" s="64">
        <v>3</v>
      </c>
      <c r="B49" s="65"/>
      <c r="C49" s="66"/>
      <c r="D49" s="63" t="s">
        <v>17</v>
      </c>
      <c r="E49" s="79">
        <f>E50+E51</f>
        <v>12000</v>
      </c>
      <c r="F49" s="67">
        <f>F50+F51</f>
        <v>0</v>
      </c>
      <c r="G49" s="80">
        <f t="shared" ref="G49:I49" si="14">G50+G51</f>
        <v>0</v>
      </c>
      <c r="H49" s="67">
        <f t="shared" si="14"/>
        <v>0</v>
      </c>
      <c r="I49" s="67">
        <f t="shared" si="14"/>
        <v>0</v>
      </c>
    </row>
    <row r="50" spans="1:14" x14ac:dyDescent="0.25">
      <c r="A50" s="115"/>
      <c r="B50" s="116">
        <v>31</v>
      </c>
      <c r="C50" s="66"/>
      <c r="D50" s="63" t="s">
        <v>18</v>
      </c>
      <c r="E50" s="79">
        <v>0</v>
      </c>
      <c r="F50" s="67">
        <v>0</v>
      </c>
      <c r="G50" s="80">
        <v>0</v>
      </c>
      <c r="H50" s="67">
        <f>F50</f>
        <v>0</v>
      </c>
      <c r="I50" s="67">
        <f>F50</f>
        <v>0</v>
      </c>
      <c r="N50" t="s">
        <v>127</v>
      </c>
    </row>
    <row r="51" spans="1:14" x14ac:dyDescent="0.25">
      <c r="A51" s="115"/>
      <c r="B51" s="116">
        <v>32</v>
      </c>
      <c r="C51" s="66"/>
      <c r="D51" s="63" t="s">
        <v>29</v>
      </c>
      <c r="E51" s="79">
        <v>12000</v>
      </c>
      <c r="F51" s="67">
        <v>0</v>
      </c>
      <c r="G51" s="80">
        <v>0</v>
      </c>
      <c r="H51" s="67">
        <f>F51</f>
        <v>0</v>
      </c>
      <c r="I51" s="67">
        <f>F51</f>
        <v>0</v>
      </c>
    </row>
    <row r="52" spans="1:14" x14ac:dyDescent="0.25">
      <c r="A52" s="238" t="s">
        <v>182</v>
      </c>
      <c r="B52" s="239"/>
      <c r="C52" s="240"/>
      <c r="D52" s="179" t="s">
        <v>183</v>
      </c>
      <c r="E52" s="193">
        <f>E53</f>
        <v>38892.6</v>
      </c>
      <c r="F52" s="194">
        <f>F53</f>
        <v>0</v>
      </c>
      <c r="G52" s="194">
        <f t="shared" ref="G52:I52" si="15">G53</f>
        <v>0</v>
      </c>
      <c r="H52" s="194">
        <f t="shared" si="15"/>
        <v>0</v>
      </c>
      <c r="I52" s="194">
        <f t="shared" si="15"/>
        <v>0</v>
      </c>
    </row>
    <row r="53" spans="1:14" x14ac:dyDescent="0.25">
      <c r="A53" s="115">
        <v>3</v>
      </c>
      <c r="B53" s="116"/>
      <c r="C53" s="117"/>
      <c r="D53" s="118" t="s">
        <v>17</v>
      </c>
      <c r="E53" s="79">
        <f>E54+E55</f>
        <v>38892.6</v>
      </c>
      <c r="F53" s="67">
        <f>F54+F55</f>
        <v>0</v>
      </c>
      <c r="G53" s="80">
        <f t="shared" ref="G53:I53" si="16">G54+G55</f>
        <v>0</v>
      </c>
      <c r="H53" s="67">
        <f t="shared" si="16"/>
        <v>0</v>
      </c>
      <c r="I53" s="67">
        <f t="shared" si="16"/>
        <v>0</v>
      </c>
    </row>
    <row r="54" spans="1:14" x14ac:dyDescent="0.25">
      <c r="A54" s="115"/>
      <c r="B54" s="116">
        <v>31</v>
      </c>
      <c r="C54" s="117"/>
      <c r="D54" s="118" t="s">
        <v>18</v>
      </c>
      <c r="E54" s="79">
        <v>12000</v>
      </c>
      <c r="F54" s="67">
        <v>0</v>
      </c>
      <c r="G54" s="80">
        <v>0</v>
      </c>
      <c r="H54" s="67">
        <f>F54</f>
        <v>0</v>
      </c>
      <c r="I54" s="67">
        <f>F54</f>
        <v>0</v>
      </c>
    </row>
    <row r="55" spans="1:14" x14ac:dyDescent="0.25">
      <c r="A55" s="115"/>
      <c r="B55" s="116">
        <v>32</v>
      </c>
      <c r="C55" s="117"/>
      <c r="D55" s="118" t="s">
        <v>29</v>
      </c>
      <c r="E55" s="79">
        <v>26892.6</v>
      </c>
      <c r="F55" s="67">
        <v>0</v>
      </c>
      <c r="G55" s="80">
        <v>0</v>
      </c>
      <c r="H55" s="67">
        <f>F55</f>
        <v>0</v>
      </c>
      <c r="I55" s="67">
        <f>F55</f>
        <v>0</v>
      </c>
    </row>
    <row r="56" spans="1:14" x14ac:dyDescent="0.25">
      <c r="A56" s="244" t="s">
        <v>184</v>
      </c>
      <c r="B56" s="245"/>
      <c r="C56" s="246"/>
      <c r="D56" s="157" t="s">
        <v>185</v>
      </c>
      <c r="E56" s="186">
        <f>E57</f>
        <v>6751.4</v>
      </c>
      <c r="F56" s="186">
        <f t="shared" ref="F56:I57" si="17">F57</f>
        <v>0</v>
      </c>
      <c r="G56" s="186">
        <f t="shared" si="17"/>
        <v>0</v>
      </c>
      <c r="H56" s="186">
        <f t="shared" si="17"/>
        <v>0</v>
      </c>
      <c r="I56" s="186">
        <f t="shared" si="17"/>
        <v>0</v>
      </c>
    </row>
    <row r="57" spans="1:14" x14ac:dyDescent="0.25">
      <c r="A57" s="229" t="s">
        <v>135</v>
      </c>
      <c r="B57" s="230"/>
      <c r="C57" s="231"/>
      <c r="D57" s="173" t="s">
        <v>145</v>
      </c>
      <c r="E57" s="174">
        <f>E58</f>
        <v>6751.4</v>
      </c>
      <c r="F57" s="174">
        <f t="shared" si="17"/>
        <v>0</v>
      </c>
      <c r="G57" s="174">
        <f t="shared" si="17"/>
        <v>0</v>
      </c>
      <c r="H57" s="174">
        <f t="shared" si="17"/>
        <v>0</v>
      </c>
      <c r="I57" s="174">
        <f t="shared" si="17"/>
        <v>0</v>
      </c>
    </row>
    <row r="58" spans="1:14" x14ac:dyDescent="0.25">
      <c r="A58" s="115">
        <v>3</v>
      </c>
      <c r="B58" s="116"/>
      <c r="C58" s="117"/>
      <c r="D58" s="118" t="s">
        <v>17</v>
      </c>
      <c r="E58" s="79">
        <f>E59+E60</f>
        <v>6751.4</v>
      </c>
      <c r="F58" s="79">
        <f t="shared" ref="F58:I58" si="18">F59+F60</f>
        <v>0</v>
      </c>
      <c r="G58" s="79">
        <f t="shared" si="18"/>
        <v>0</v>
      </c>
      <c r="H58" s="79">
        <f t="shared" si="18"/>
        <v>0</v>
      </c>
      <c r="I58" s="79">
        <f t="shared" si="18"/>
        <v>0</v>
      </c>
    </row>
    <row r="59" spans="1:14" x14ac:dyDescent="0.25">
      <c r="A59" s="115"/>
      <c r="B59" s="116">
        <v>31</v>
      </c>
      <c r="C59" s="117"/>
      <c r="D59" s="118" t="s">
        <v>18</v>
      </c>
      <c r="E59" s="79">
        <v>0</v>
      </c>
      <c r="F59" s="189">
        <v>0</v>
      </c>
      <c r="G59" s="189">
        <v>0</v>
      </c>
      <c r="H59" s="189">
        <v>0</v>
      </c>
      <c r="I59" s="189">
        <v>0</v>
      </c>
    </row>
    <row r="60" spans="1:14" x14ac:dyDescent="0.25">
      <c r="A60" s="115"/>
      <c r="B60" s="116">
        <v>32</v>
      </c>
      <c r="C60" s="117"/>
      <c r="D60" s="118" t="s">
        <v>29</v>
      </c>
      <c r="E60" s="79">
        <v>6751.4</v>
      </c>
      <c r="F60" s="189">
        <v>0</v>
      </c>
      <c r="G60" s="189">
        <v>0</v>
      </c>
      <c r="H60" s="189">
        <v>0</v>
      </c>
      <c r="I60" s="189">
        <v>0</v>
      </c>
    </row>
    <row r="61" spans="1:14" ht="25.5" x14ac:dyDescent="0.25">
      <c r="A61" s="255" t="s">
        <v>186</v>
      </c>
      <c r="B61" s="256"/>
      <c r="C61" s="257"/>
      <c r="D61" s="157" t="s">
        <v>187</v>
      </c>
      <c r="E61" s="186">
        <f>E62+E66</f>
        <v>7500</v>
      </c>
      <c r="F61" s="186">
        <f t="shared" ref="F61:I62" si="19">F62</f>
        <v>0</v>
      </c>
      <c r="G61" s="186">
        <f t="shared" si="19"/>
        <v>0</v>
      </c>
      <c r="H61" s="186">
        <f t="shared" si="19"/>
        <v>0</v>
      </c>
      <c r="I61" s="186">
        <f t="shared" si="19"/>
        <v>0</v>
      </c>
    </row>
    <row r="62" spans="1:14" x14ac:dyDescent="0.25">
      <c r="A62" s="238" t="s">
        <v>135</v>
      </c>
      <c r="B62" s="239"/>
      <c r="C62" s="240"/>
      <c r="D62" s="179" t="s">
        <v>145</v>
      </c>
      <c r="E62" s="193">
        <f>E63</f>
        <v>3500</v>
      </c>
      <c r="F62" s="193">
        <f t="shared" si="19"/>
        <v>0</v>
      </c>
      <c r="G62" s="193">
        <f t="shared" si="19"/>
        <v>0</v>
      </c>
      <c r="H62" s="193">
        <f t="shared" si="19"/>
        <v>0</v>
      </c>
      <c r="I62" s="193">
        <f t="shared" si="19"/>
        <v>0</v>
      </c>
    </row>
    <row r="63" spans="1:14" x14ac:dyDescent="0.25">
      <c r="A63" s="115">
        <v>3</v>
      </c>
      <c r="B63" s="116"/>
      <c r="C63" s="117"/>
      <c r="D63" s="118" t="s">
        <v>17</v>
      </c>
      <c r="E63" s="79">
        <f>E64+E65</f>
        <v>3500</v>
      </c>
      <c r="F63" s="189">
        <f>F64+F65</f>
        <v>0</v>
      </c>
      <c r="G63" s="189">
        <f t="shared" ref="G63:I63" si="20">G64+G65</f>
        <v>0</v>
      </c>
      <c r="H63" s="189">
        <f t="shared" si="20"/>
        <v>0</v>
      </c>
      <c r="I63" s="189">
        <f t="shared" si="20"/>
        <v>0</v>
      </c>
    </row>
    <row r="64" spans="1:14" x14ac:dyDescent="0.25">
      <c r="A64" s="115"/>
      <c r="B64" s="116">
        <v>31</v>
      </c>
      <c r="C64" s="117"/>
      <c r="D64" s="118" t="s">
        <v>18</v>
      </c>
      <c r="E64" s="79">
        <v>500</v>
      </c>
      <c r="F64" s="189">
        <v>0</v>
      </c>
      <c r="G64" s="189">
        <v>0</v>
      </c>
      <c r="H64" s="189">
        <v>0</v>
      </c>
      <c r="I64" s="189">
        <v>0</v>
      </c>
    </row>
    <row r="65" spans="1:9" x14ac:dyDescent="0.25">
      <c r="A65" s="115"/>
      <c r="B65" s="116">
        <v>37</v>
      </c>
      <c r="C65" s="117"/>
      <c r="D65" s="118" t="s">
        <v>173</v>
      </c>
      <c r="E65" s="79">
        <v>3000</v>
      </c>
      <c r="F65" s="189">
        <v>0</v>
      </c>
      <c r="G65" s="189">
        <v>0</v>
      </c>
      <c r="H65" s="189">
        <v>0</v>
      </c>
      <c r="I65" s="189">
        <v>0</v>
      </c>
    </row>
    <row r="66" spans="1:9" x14ac:dyDescent="0.25">
      <c r="A66" s="238" t="s">
        <v>135</v>
      </c>
      <c r="B66" s="239"/>
      <c r="C66" s="240"/>
      <c r="D66" s="179" t="s">
        <v>145</v>
      </c>
      <c r="E66" s="193">
        <f t="shared" ref="E66:I67" si="21">E67</f>
        <v>4000</v>
      </c>
      <c r="F66" s="195">
        <f t="shared" si="21"/>
        <v>0</v>
      </c>
      <c r="G66" s="195">
        <f t="shared" si="21"/>
        <v>0</v>
      </c>
      <c r="H66" s="195">
        <f t="shared" si="21"/>
        <v>0</v>
      </c>
      <c r="I66" s="195">
        <f t="shared" si="21"/>
        <v>0</v>
      </c>
    </row>
    <row r="67" spans="1:9" x14ac:dyDescent="0.25">
      <c r="A67" s="115">
        <v>3</v>
      </c>
      <c r="B67" s="116"/>
      <c r="C67" s="117"/>
      <c r="D67" s="118" t="s">
        <v>17</v>
      </c>
      <c r="E67" s="79">
        <f t="shared" si="21"/>
        <v>4000</v>
      </c>
      <c r="F67" s="189">
        <f t="shared" si="21"/>
        <v>0</v>
      </c>
      <c r="G67" s="189">
        <f t="shared" si="21"/>
        <v>0</v>
      </c>
      <c r="H67" s="189">
        <f t="shared" si="21"/>
        <v>0</v>
      </c>
      <c r="I67" s="189">
        <f t="shared" si="21"/>
        <v>0</v>
      </c>
    </row>
    <row r="68" spans="1:9" x14ac:dyDescent="0.25">
      <c r="A68" s="115"/>
      <c r="B68" s="116">
        <v>37</v>
      </c>
      <c r="C68" s="117"/>
      <c r="D68" s="118" t="s">
        <v>173</v>
      </c>
      <c r="E68" s="79">
        <v>4000</v>
      </c>
      <c r="F68" s="189">
        <v>0</v>
      </c>
      <c r="G68" s="189">
        <v>0</v>
      </c>
      <c r="H68" s="189">
        <v>0</v>
      </c>
      <c r="I68" s="189">
        <v>0</v>
      </c>
    </row>
    <row r="69" spans="1:9" ht="38.25" x14ac:dyDescent="0.25">
      <c r="A69" s="255" t="s">
        <v>188</v>
      </c>
      <c r="B69" s="256"/>
      <c r="C69" s="257"/>
      <c r="D69" s="157" t="s">
        <v>189</v>
      </c>
      <c r="E69" s="186">
        <f>E70+E73</f>
        <v>404.38</v>
      </c>
      <c r="F69" s="192">
        <f>F70+F73</f>
        <v>0</v>
      </c>
      <c r="G69" s="192">
        <f t="shared" ref="G69:I69" si="22">G70+G73</f>
        <v>0</v>
      </c>
      <c r="H69" s="192">
        <f t="shared" si="22"/>
        <v>0</v>
      </c>
      <c r="I69" s="192">
        <f t="shared" si="22"/>
        <v>0</v>
      </c>
    </row>
    <row r="70" spans="1:9" ht="25.5" x14ac:dyDescent="0.25">
      <c r="A70" s="238" t="s">
        <v>135</v>
      </c>
      <c r="B70" s="239"/>
      <c r="C70" s="240"/>
      <c r="D70" s="179" t="s">
        <v>190</v>
      </c>
      <c r="E70" s="193">
        <f t="shared" ref="E70:I71" si="23">E71</f>
        <v>380</v>
      </c>
      <c r="F70" s="195">
        <f t="shared" si="23"/>
        <v>0</v>
      </c>
      <c r="G70" s="195">
        <f t="shared" si="23"/>
        <v>0</v>
      </c>
      <c r="H70" s="195">
        <f t="shared" si="23"/>
        <v>0</v>
      </c>
      <c r="I70" s="195">
        <f t="shared" si="23"/>
        <v>0</v>
      </c>
    </row>
    <row r="71" spans="1:9" ht="25.5" x14ac:dyDescent="0.25">
      <c r="A71" s="115">
        <v>4</v>
      </c>
      <c r="B71" s="116"/>
      <c r="C71" s="117"/>
      <c r="D71" s="102" t="s">
        <v>19</v>
      </c>
      <c r="E71" s="79">
        <f t="shared" si="23"/>
        <v>380</v>
      </c>
      <c r="F71" s="67">
        <f t="shared" si="23"/>
        <v>0</v>
      </c>
      <c r="G71" s="80">
        <f t="shared" si="23"/>
        <v>0</v>
      </c>
      <c r="H71" s="67">
        <f t="shared" si="23"/>
        <v>0</v>
      </c>
      <c r="I71" s="67">
        <f t="shared" si="23"/>
        <v>0</v>
      </c>
    </row>
    <row r="72" spans="1:9" ht="25.5" x14ac:dyDescent="0.25">
      <c r="A72" s="115"/>
      <c r="B72" s="116">
        <v>42</v>
      </c>
      <c r="C72" s="117"/>
      <c r="D72" s="118" t="s">
        <v>38</v>
      </c>
      <c r="E72" s="79">
        <v>380</v>
      </c>
      <c r="F72" s="67">
        <v>0</v>
      </c>
      <c r="G72" s="80">
        <v>0</v>
      </c>
      <c r="H72" s="67">
        <v>0</v>
      </c>
      <c r="I72" s="67">
        <v>0</v>
      </c>
    </row>
    <row r="73" spans="1:9" ht="25.5" x14ac:dyDescent="0.25">
      <c r="A73" s="238" t="s">
        <v>133</v>
      </c>
      <c r="B73" s="239"/>
      <c r="C73" s="240"/>
      <c r="D73" s="179" t="s">
        <v>191</v>
      </c>
      <c r="E73" s="193">
        <f t="shared" ref="E73:I74" si="24">E74</f>
        <v>24.38</v>
      </c>
      <c r="F73" s="194">
        <f t="shared" si="24"/>
        <v>0</v>
      </c>
      <c r="G73" s="194">
        <f t="shared" si="24"/>
        <v>0</v>
      </c>
      <c r="H73" s="194">
        <f t="shared" si="24"/>
        <v>0</v>
      </c>
      <c r="I73" s="194">
        <f t="shared" si="24"/>
        <v>0</v>
      </c>
    </row>
    <row r="74" spans="1:9" ht="25.5" x14ac:dyDescent="0.25">
      <c r="A74" s="115">
        <v>4</v>
      </c>
      <c r="B74" s="116"/>
      <c r="C74" s="117"/>
      <c r="D74" s="102" t="s">
        <v>19</v>
      </c>
      <c r="E74" s="79">
        <f t="shared" si="24"/>
        <v>24.38</v>
      </c>
      <c r="F74" s="67">
        <f t="shared" si="24"/>
        <v>0</v>
      </c>
      <c r="G74" s="80">
        <f t="shared" si="24"/>
        <v>0</v>
      </c>
      <c r="H74" s="67">
        <f t="shared" si="24"/>
        <v>0</v>
      </c>
      <c r="I74" s="67">
        <f t="shared" si="24"/>
        <v>0</v>
      </c>
    </row>
    <row r="75" spans="1:9" ht="25.5" x14ac:dyDescent="0.25">
      <c r="A75" s="115"/>
      <c r="B75" s="116">
        <v>42</v>
      </c>
      <c r="C75" s="117"/>
      <c r="D75" s="118" t="s">
        <v>38</v>
      </c>
      <c r="E75" s="79">
        <v>24.38</v>
      </c>
      <c r="F75" s="67">
        <v>0</v>
      </c>
      <c r="G75" s="80">
        <v>0</v>
      </c>
      <c r="H75" s="67">
        <v>0</v>
      </c>
      <c r="I75" s="67">
        <v>0</v>
      </c>
    </row>
    <row r="76" spans="1:9" ht="15" customHeight="1" x14ac:dyDescent="0.25">
      <c r="A76" s="241" t="s">
        <v>150</v>
      </c>
      <c r="B76" s="242"/>
      <c r="C76" s="243"/>
      <c r="D76" s="167" t="s">
        <v>151</v>
      </c>
      <c r="E76" s="172">
        <f>E77+E110</f>
        <v>4616380.6399999997</v>
      </c>
      <c r="F76" s="172">
        <f t="shared" ref="F76:I76" si="25">F77+F110</f>
        <v>4937773.84</v>
      </c>
      <c r="G76" s="172">
        <f t="shared" si="25"/>
        <v>4838225.3</v>
      </c>
      <c r="H76" s="172">
        <f t="shared" si="25"/>
        <v>4937773.84</v>
      </c>
      <c r="I76" s="172">
        <f t="shared" si="25"/>
        <v>4937773.84</v>
      </c>
    </row>
    <row r="77" spans="1:9" x14ac:dyDescent="0.25">
      <c r="A77" s="235" t="s">
        <v>152</v>
      </c>
      <c r="B77" s="236"/>
      <c r="C77" s="237"/>
      <c r="D77" s="170" t="s">
        <v>153</v>
      </c>
      <c r="E77" s="171">
        <f>E78+E85+E89+E95+E98+E106+E103</f>
        <v>4591705.29</v>
      </c>
      <c r="F77" s="171">
        <f t="shared" ref="F77:I77" si="26">F78+F85+F89+F95+F98+F106+F103</f>
        <v>4897773.84</v>
      </c>
      <c r="G77" s="171">
        <f t="shared" si="26"/>
        <v>4789225.3</v>
      </c>
      <c r="H77" s="171">
        <f t="shared" si="26"/>
        <v>4897773.84</v>
      </c>
      <c r="I77" s="171">
        <f t="shared" si="26"/>
        <v>4897773.84</v>
      </c>
    </row>
    <row r="78" spans="1:9" x14ac:dyDescent="0.25">
      <c r="A78" s="229" t="s">
        <v>154</v>
      </c>
      <c r="B78" s="230"/>
      <c r="C78" s="231"/>
      <c r="D78" s="173" t="s">
        <v>155</v>
      </c>
      <c r="E78" s="174">
        <f>E79+E83</f>
        <v>7370.5400000000009</v>
      </c>
      <c r="F78" s="175">
        <f>F79</f>
        <v>3500.4</v>
      </c>
      <c r="G78" s="175">
        <f t="shared" ref="G78:I78" si="27">G79</f>
        <v>3500.4</v>
      </c>
      <c r="H78" s="175">
        <f t="shared" si="27"/>
        <v>3500.4</v>
      </c>
      <c r="I78" s="175">
        <f t="shared" si="27"/>
        <v>3500.4</v>
      </c>
    </row>
    <row r="79" spans="1:9" x14ac:dyDescent="0.25">
      <c r="A79" s="232">
        <v>3</v>
      </c>
      <c r="B79" s="233"/>
      <c r="C79" s="234"/>
      <c r="D79" s="63" t="s">
        <v>17</v>
      </c>
      <c r="E79" s="79">
        <f>E80+E81+E82</f>
        <v>7370.5400000000009</v>
      </c>
      <c r="F79" s="67">
        <f>SUM(F80:F82)</f>
        <v>3500.4</v>
      </c>
      <c r="G79" s="67">
        <f t="shared" ref="G79" si="28">G80+G81</f>
        <v>3500.4</v>
      </c>
      <c r="H79" s="67">
        <f>H80+H81+H82</f>
        <v>3500.4</v>
      </c>
      <c r="I79" s="67">
        <f>I80+I81+I82</f>
        <v>3500.4</v>
      </c>
    </row>
    <row r="80" spans="1:9" x14ac:dyDescent="0.25">
      <c r="A80" s="226">
        <v>31</v>
      </c>
      <c r="B80" s="227"/>
      <c r="C80" s="228"/>
      <c r="D80" s="63" t="s">
        <v>18</v>
      </c>
      <c r="E80" s="79">
        <v>2520.35</v>
      </c>
      <c r="F80" s="67">
        <v>3460</v>
      </c>
      <c r="G80" s="67">
        <v>3460</v>
      </c>
      <c r="H80" s="67">
        <f>F80</f>
        <v>3460</v>
      </c>
      <c r="I80" s="67">
        <f>F80</f>
        <v>3460</v>
      </c>
    </row>
    <row r="81" spans="1:16" x14ac:dyDescent="0.25">
      <c r="A81" s="226">
        <v>32</v>
      </c>
      <c r="B81" s="227"/>
      <c r="C81" s="228"/>
      <c r="D81" s="63" t="s">
        <v>29</v>
      </c>
      <c r="E81" s="79">
        <v>4850.0200000000004</v>
      </c>
      <c r="F81" s="67">
        <v>40</v>
      </c>
      <c r="G81" s="67">
        <v>40.4</v>
      </c>
      <c r="H81" s="67">
        <f>F81</f>
        <v>40</v>
      </c>
      <c r="I81" s="67">
        <f>F81</f>
        <v>40</v>
      </c>
      <c r="M81" s="109"/>
      <c r="N81" s="109"/>
      <c r="O81" s="109"/>
      <c r="P81" s="109"/>
    </row>
    <row r="82" spans="1:16" x14ac:dyDescent="0.25">
      <c r="A82" s="120">
        <v>34</v>
      </c>
      <c r="B82" s="121"/>
      <c r="C82" s="122"/>
      <c r="D82" s="125" t="s">
        <v>61</v>
      </c>
      <c r="E82" s="79">
        <v>0.17</v>
      </c>
      <c r="F82" s="67">
        <v>0.4</v>
      </c>
      <c r="G82" s="67">
        <v>0</v>
      </c>
      <c r="H82" s="67">
        <f>F82</f>
        <v>0.4</v>
      </c>
      <c r="I82" s="67">
        <f>F82</f>
        <v>0.4</v>
      </c>
      <c r="M82" s="109"/>
      <c r="N82" s="109"/>
      <c r="O82" s="109"/>
      <c r="P82" s="109"/>
    </row>
    <row r="83" spans="1:16" ht="25.5" x14ac:dyDescent="0.25">
      <c r="A83" s="105">
        <v>5</v>
      </c>
      <c r="B83" s="106"/>
      <c r="C83" s="107"/>
      <c r="D83" s="107" t="s">
        <v>25</v>
      </c>
      <c r="E83" s="108">
        <f t="shared" ref="E83" si="29">E84</f>
        <v>0</v>
      </c>
      <c r="F83" s="108">
        <f>F84</f>
        <v>0</v>
      </c>
      <c r="G83" s="108">
        <f>G84</f>
        <v>0</v>
      </c>
      <c r="H83" s="67">
        <v>0</v>
      </c>
      <c r="I83" s="67">
        <v>0</v>
      </c>
      <c r="M83" s="109"/>
      <c r="N83" s="109"/>
      <c r="O83" s="109"/>
      <c r="P83" s="109"/>
    </row>
    <row r="84" spans="1:16" x14ac:dyDescent="0.25">
      <c r="A84" s="105"/>
      <c r="B84" s="106">
        <v>51</v>
      </c>
      <c r="C84" s="107"/>
      <c r="D84" s="107" t="s">
        <v>168</v>
      </c>
      <c r="E84" s="108">
        <v>0</v>
      </c>
      <c r="F84" s="108">
        <v>0</v>
      </c>
      <c r="G84" s="108">
        <v>0</v>
      </c>
      <c r="H84" s="67">
        <v>0</v>
      </c>
      <c r="I84" s="67">
        <v>0</v>
      </c>
      <c r="M84" s="109"/>
      <c r="N84" s="109"/>
      <c r="O84" s="109"/>
      <c r="P84" s="109"/>
    </row>
    <row r="85" spans="1:16" ht="25.5" x14ac:dyDescent="0.25">
      <c r="A85" s="229" t="s">
        <v>156</v>
      </c>
      <c r="B85" s="230"/>
      <c r="C85" s="231"/>
      <c r="D85" s="173" t="s">
        <v>157</v>
      </c>
      <c r="E85" s="174">
        <f>E86</f>
        <v>167438.39999999999</v>
      </c>
      <c r="F85" s="175">
        <f>F86</f>
        <v>155773.44</v>
      </c>
      <c r="G85" s="175">
        <f t="shared" ref="G85:I85" si="30">G86</f>
        <v>173891.56</v>
      </c>
      <c r="H85" s="175">
        <f t="shared" si="30"/>
        <v>155773.44</v>
      </c>
      <c r="I85" s="175">
        <f t="shared" si="30"/>
        <v>155773.44</v>
      </c>
      <c r="M85" s="109"/>
      <c r="N85" s="109"/>
      <c r="O85" s="109"/>
      <c r="P85" s="109"/>
    </row>
    <row r="86" spans="1:16" x14ac:dyDescent="0.25">
      <c r="A86" s="232">
        <v>3</v>
      </c>
      <c r="B86" s="233"/>
      <c r="C86" s="234"/>
      <c r="D86" s="63" t="s">
        <v>17</v>
      </c>
      <c r="E86" s="79">
        <f>E87+E88</f>
        <v>167438.39999999999</v>
      </c>
      <c r="F86" s="67">
        <f>SUM(F87:F88)</f>
        <v>155773.44</v>
      </c>
      <c r="G86" s="67">
        <f t="shared" ref="G86:I86" si="31">G87+G88</f>
        <v>173891.56</v>
      </c>
      <c r="H86" s="67">
        <f t="shared" si="31"/>
        <v>155773.44</v>
      </c>
      <c r="I86" s="67">
        <f t="shared" si="31"/>
        <v>155773.44</v>
      </c>
      <c r="M86" s="109"/>
      <c r="N86" s="109"/>
      <c r="O86" s="109"/>
      <c r="P86" s="109"/>
    </row>
    <row r="87" spans="1:16" x14ac:dyDescent="0.25">
      <c r="A87" s="226">
        <v>32</v>
      </c>
      <c r="B87" s="227"/>
      <c r="C87" s="228"/>
      <c r="D87" s="63" t="s">
        <v>29</v>
      </c>
      <c r="E87" s="79">
        <v>165338.4</v>
      </c>
      <c r="F87" s="67">
        <v>153673.44</v>
      </c>
      <c r="G87" s="67">
        <v>171791.56</v>
      </c>
      <c r="H87" s="67">
        <f>F87</f>
        <v>153673.44</v>
      </c>
      <c r="I87" s="67">
        <f>F87</f>
        <v>153673.44</v>
      </c>
      <c r="M87" s="109"/>
      <c r="N87" s="109"/>
      <c r="O87" s="109"/>
      <c r="P87" s="109"/>
    </row>
    <row r="88" spans="1:16" x14ac:dyDescent="0.25">
      <c r="A88" s="226">
        <v>34</v>
      </c>
      <c r="B88" s="227"/>
      <c r="C88" s="228"/>
      <c r="D88" s="63" t="s">
        <v>61</v>
      </c>
      <c r="E88" s="79">
        <v>2100</v>
      </c>
      <c r="F88" s="67">
        <v>2100</v>
      </c>
      <c r="G88" s="67">
        <v>2100</v>
      </c>
      <c r="H88" s="67">
        <f>F88</f>
        <v>2100</v>
      </c>
      <c r="I88" s="67">
        <f>F88</f>
        <v>2100</v>
      </c>
    </row>
    <row r="89" spans="1:16" x14ac:dyDescent="0.25">
      <c r="A89" s="229" t="s">
        <v>133</v>
      </c>
      <c r="B89" s="230"/>
      <c r="C89" s="231"/>
      <c r="D89" s="173" t="s">
        <v>134</v>
      </c>
      <c r="E89" s="174">
        <f>E90</f>
        <v>194806.75</v>
      </c>
      <c r="F89" s="175">
        <f>F90</f>
        <v>313500</v>
      </c>
      <c r="G89" s="175">
        <f t="shared" ref="G89:I89" si="32">G90</f>
        <v>357489</v>
      </c>
      <c r="H89" s="175">
        <f t="shared" si="32"/>
        <v>313500</v>
      </c>
      <c r="I89" s="175">
        <f t="shared" si="32"/>
        <v>313500</v>
      </c>
    </row>
    <row r="90" spans="1:16" x14ac:dyDescent="0.25">
      <c r="A90" s="232">
        <v>3</v>
      </c>
      <c r="B90" s="233"/>
      <c r="C90" s="234"/>
      <c r="D90" s="63" t="s">
        <v>17</v>
      </c>
      <c r="E90" s="79">
        <f>SUM(E91:E94)</f>
        <v>194806.75</v>
      </c>
      <c r="F90" s="67">
        <f>SUM(F91:F94)</f>
        <v>313500</v>
      </c>
      <c r="G90" s="67">
        <f>SUM(G91:G94)</f>
        <v>357489</v>
      </c>
      <c r="H90" s="67">
        <f t="shared" ref="H90:I90" si="33">SUM(H91:H94)</f>
        <v>313500</v>
      </c>
      <c r="I90" s="67">
        <f t="shared" si="33"/>
        <v>313500</v>
      </c>
    </row>
    <row r="91" spans="1:16" x14ac:dyDescent="0.25">
      <c r="A91" s="226">
        <v>31</v>
      </c>
      <c r="B91" s="227"/>
      <c r="C91" s="228"/>
      <c r="D91" s="63" t="s">
        <v>18</v>
      </c>
      <c r="E91" s="79">
        <v>41589.870000000003</v>
      </c>
      <c r="F91" s="67">
        <v>70000</v>
      </c>
      <c r="G91" s="67">
        <v>70000</v>
      </c>
      <c r="H91" s="67">
        <f>F91</f>
        <v>70000</v>
      </c>
      <c r="I91" s="67">
        <f>F91</f>
        <v>70000</v>
      </c>
    </row>
    <row r="92" spans="1:16" x14ac:dyDescent="0.25">
      <c r="A92" s="226">
        <v>32</v>
      </c>
      <c r="B92" s="227"/>
      <c r="C92" s="228"/>
      <c r="D92" s="63" t="s">
        <v>29</v>
      </c>
      <c r="E92" s="79">
        <v>152908.17000000001</v>
      </c>
      <c r="F92" s="67">
        <v>243400</v>
      </c>
      <c r="G92" s="67">
        <v>287389</v>
      </c>
      <c r="H92" s="67">
        <f t="shared" ref="H92:H94" si="34">F92</f>
        <v>243400</v>
      </c>
      <c r="I92" s="67">
        <f t="shared" ref="I92:I94" si="35">F92</f>
        <v>243400</v>
      </c>
    </row>
    <row r="93" spans="1:16" x14ac:dyDescent="0.25">
      <c r="A93" s="64">
        <v>34</v>
      </c>
      <c r="B93" s="65"/>
      <c r="C93" s="66"/>
      <c r="D93" s="63" t="s">
        <v>61</v>
      </c>
      <c r="E93" s="79">
        <v>308.70999999999998</v>
      </c>
      <c r="F93" s="67">
        <v>100</v>
      </c>
      <c r="G93" s="67">
        <v>100</v>
      </c>
      <c r="H93" s="67">
        <f t="shared" si="34"/>
        <v>100</v>
      </c>
      <c r="I93" s="67">
        <f t="shared" si="35"/>
        <v>100</v>
      </c>
    </row>
    <row r="94" spans="1:16" x14ac:dyDescent="0.25">
      <c r="A94" s="64">
        <v>38</v>
      </c>
      <c r="B94" s="65"/>
      <c r="C94" s="66"/>
      <c r="D94" s="63" t="s">
        <v>62</v>
      </c>
      <c r="E94" s="79">
        <v>0</v>
      </c>
      <c r="F94" s="67">
        <v>0</v>
      </c>
      <c r="G94" s="67"/>
      <c r="H94" s="67">
        <f t="shared" si="34"/>
        <v>0</v>
      </c>
      <c r="I94" s="67">
        <f t="shared" si="35"/>
        <v>0</v>
      </c>
    </row>
    <row r="95" spans="1:16" ht="25.5" x14ac:dyDescent="0.25">
      <c r="A95" s="229" t="s">
        <v>158</v>
      </c>
      <c r="B95" s="230"/>
      <c r="C95" s="231"/>
      <c r="D95" s="173" t="s">
        <v>159</v>
      </c>
      <c r="E95" s="174">
        <f>E96</f>
        <v>27022.46</v>
      </c>
      <c r="F95" s="175">
        <f>F96</f>
        <v>0</v>
      </c>
      <c r="G95" s="175">
        <f t="shared" ref="G95:I96" si="36">G96</f>
        <v>92044.84</v>
      </c>
      <c r="H95" s="175">
        <f t="shared" si="36"/>
        <v>0</v>
      </c>
      <c r="I95" s="175">
        <f t="shared" si="36"/>
        <v>0</v>
      </c>
    </row>
    <row r="96" spans="1:16" x14ac:dyDescent="0.25">
      <c r="A96" s="232">
        <v>3</v>
      </c>
      <c r="B96" s="233"/>
      <c r="C96" s="234"/>
      <c r="D96" s="63" t="s">
        <v>17</v>
      </c>
      <c r="E96" s="79">
        <f>E97</f>
        <v>27022.46</v>
      </c>
      <c r="F96" s="67">
        <f>F97</f>
        <v>0</v>
      </c>
      <c r="G96" s="67">
        <f>G97</f>
        <v>92044.84</v>
      </c>
      <c r="H96" s="67">
        <f t="shared" si="36"/>
        <v>0</v>
      </c>
      <c r="I96" s="67">
        <f t="shared" si="36"/>
        <v>0</v>
      </c>
    </row>
    <row r="97" spans="1:10" x14ac:dyDescent="0.25">
      <c r="A97" s="226">
        <v>32</v>
      </c>
      <c r="B97" s="227"/>
      <c r="C97" s="228"/>
      <c r="D97" s="63" t="s">
        <v>29</v>
      </c>
      <c r="E97" s="79">
        <v>27022.46</v>
      </c>
      <c r="F97" s="67">
        <v>0</v>
      </c>
      <c r="G97" s="67">
        <v>92044.84</v>
      </c>
      <c r="H97" s="67">
        <v>0</v>
      </c>
      <c r="I97" s="67">
        <v>0</v>
      </c>
    </row>
    <row r="98" spans="1:10" x14ac:dyDescent="0.25">
      <c r="A98" s="229" t="s">
        <v>135</v>
      </c>
      <c r="B98" s="230"/>
      <c r="C98" s="231"/>
      <c r="D98" s="173" t="s">
        <v>136</v>
      </c>
      <c r="E98" s="174">
        <f>E99</f>
        <v>4184563.77</v>
      </c>
      <c r="F98" s="175">
        <f>F99</f>
        <v>4425000</v>
      </c>
      <c r="G98" s="175">
        <f>G99</f>
        <v>4162000</v>
      </c>
      <c r="H98" s="175">
        <f t="shared" ref="H98:I98" si="37">H99</f>
        <v>4425000</v>
      </c>
      <c r="I98" s="175">
        <f t="shared" si="37"/>
        <v>4425000</v>
      </c>
    </row>
    <row r="99" spans="1:10" x14ac:dyDescent="0.25">
      <c r="A99" s="232">
        <v>3</v>
      </c>
      <c r="B99" s="233"/>
      <c r="C99" s="234"/>
      <c r="D99" s="63" t="s">
        <v>17</v>
      </c>
      <c r="E99" s="79">
        <f>E100+E101+E102</f>
        <v>4184563.77</v>
      </c>
      <c r="F99" s="67">
        <f>SUM(F100:F102)</f>
        <v>4425000</v>
      </c>
      <c r="G99" s="67">
        <f>G100+G101+G102</f>
        <v>4162000</v>
      </c>
      <c r="H99" s="67">
        <f>H100+H101+H102</f>
        <v>4425000</v>
      </c>
      <c r="I99" s="67">
        <f>I100+I101+I102</f>
        <v>4425000</v>
      </c>
    </row>
    <row r="100" spans="1:10" x14ac:dyDescent="0.25">
      <c r="A100" s="226">
        <v>31</v>
      </c>
      <c r="B100" s="227"/>
      <c r="C100" s="228"/>
      <c r="D100" s="63" t="s">
        <v>18</v>
      </c>
      <c r="E100" s="79">
        <v>4104612.59</v>
      </c>
      <c r="F100" s="67">
        <v>4320000</v>
      </c>
      <c r="G100" s="67">
        <v>4100000</v>
      </c>
      <c r="H100" s="67">
        <f>F100</f>
        <v>4320000</v>
      </c>
      <c r="I100" s="67">
        <f>F100</f>
        <v>4320000</v>
      </c>
    </row>
    <row r="101" spans="1:10" x14ac:dyDescent="0.25">
      <c r="A101" s="226">
        <v>32</v>
      </c>
      <c r="B101" s="227"/>
      <c r="C101" s="228"/>
      <c r="D101" s="63" t="s">
        <v>29</v>
      </c>
      <c r="E101" s="79">
        <v>79951.179999999993</v>
      </c>
      <c r="F101" s="67">
        <v>105000</v>
      </c>
      <c r="G101" s="67">
        <v>62000</v>
      </c>
      <c r="H101" s="67">
        <f t="shared" ref="H101:H102" si="38">F101</f>
        <v>105000</v>
      </c>
      <c r="I101" s="67">
        <f t="shared" ref="I101:I102" si="39">F101</f>
        <v>105000</v>
      </c>
    </row>
    <row r="102" spans="1:10" x14ac:dyDescent="0.25">
      <c r="A102" s="64">
        <v>34</v>
      </c>
      <c r="B102" s="65"/>
      <c r="C102" s="66"/>
      <c r="D102" s="63" t="s">
        <v>61</v>
      </c>
      <c r="E102" s="79">
        <v>0</v>
      </c>
      <c r="F102" s="67">
        <v>0</v>
      </c>
      <c r="G102" s="67">
        <v>0</v>
      </c>
      <c r="H102" s="67">
        <f t="shared" si="38"/>
        <v>0</v>
      </c>
      <c r="I102" s="67">
        <f t="shared" si="39"/>
        <v>0</v>
      </c>
    </row>
    <row r="103" spans="1:10" x14ac:dyDescent="0.25">
      <c r="A103" s="229" t="s">
        <v>192</v>
      </c>
      <c r="B103" s="230"/>
      <c r="C103" s="231"/>
      <c r="D103" s="173" t="s">
        <v>193</v>
      </c>
      <c r="E103" s="174">
        <f t="shared" ref="E103:G104" si="40">E104</f>
        <v>5974.37</v>
      </c>
      <c r="F103" s="175">
        <f t="shared" si="40"/>
        <v>0</v>
      </c>
      <c r="G103" s="175">
        <f t="shared" si="40"/>
        <v>0</v>
      </c>
      <c r="H103" s="175">
        <f t="shared" ref="H103:I103" si="41">H104</f>
        <v>0</v>
      </c>
      <c r="I103" s="175">
        <f t="shared" si="41"/>
        <v>0</v>
      </c>
    </row>
    <row r="104" spans="1:10" x14ac:dyDescent="0.25">
      <c r="A104" s="232">
        <v>3</v>
      </c>
      <c r="B104" s="233"/>
      <c r="C104" s="234"/>
      <c r="D104" s="125" t="s">
        <v>17</v>
      </c>
      <c r="E104" s="79">
        <f t="shared" si="40"/>
        <v>5974.37</v>
      </c>
      <c r="F104" s="67">
        <f t="shared" si="40"/>
        <v>0</v>
      </c>
      <c r="G104" s="67">
        <f t="shared" si="40"/>
        <v>0</v>
      </c>
      <c r="H104" s="67">
        <f>H105</f>
        <v>0</v>
      </c>
      <c r="I104" s="67">
        <f>I105</f>
        <v>0</v>
      </c>
    </row>
    <row r="105" spans="1:10" x14ac:dyDescent="0.25">
      <c r="A105" s="226">
        <v>31</v>
      </c>
      <c r="B105" s="227"/>
      <c r="C105" s="228"/>
      <c r="D105" s="125" t="s">
        <v>18</v>
      </c>
      <c r="E105" s="79">
        <v>5974.37</v>
      </c>
      <c r="F105" s="67">
        <v>0</v>
      </c>
      <c r="G105" s="67">
        <v>0</v>
      </c>
      <c r="H105" s="67">
        <f>F105</f>
        <v>0</v>
      </c>
      <c r="I105" s="67">
        <f>F105</f>
        <v>0</v>
      </c>
    </row>
    <row r="106" spans="1:10" x14ac:dyDescent="0.25">
      <c r="A106" s="238" t="s">
        <v>137</v>
      </c>
      <c r="B106" s="239"/>
      <c r="C106" s="240"/>
      <c r="D106" s="180" t="s">
        <v>167</v>
      </c>
      <c r="E106" s="181">
        <f>E107</f>
        <v>4529</v>
      </c>
      <c r="F106" s="182">
        <f>F107</f>
        <v>0</v>
      </c>
      <c r="G106" s="182">
        <f>G107</f>
        <v>299.5</v>
      </c>
      <c r="H106" s="183">
        <f>H107</f>
        <v>0</v>
      </c>
      <c r="I106" s="183">
        <f>I107</f>
        <v>0</v>
      </c>
    </row>
    <row r="107" spans="1:10" x14ac:dyDescent="0.25">
      <c r="A107" s="99">
        <v>3</v>
      </c>
      <c r="B107" s="100"/>
      <c r="C107" s="101"/>
      <c r="D107" s="102" t="s">
        <v>17</v>
      </c>
      <c r="E107" s="103">
        <f>E108+E109</f>
        <v>4529</v>
      </c>
      <c r="F107" s="103">
        <f t="shared" ref="F107:I107" si="42">F108+F109</f>
        <v>0</v>
      </c>
      <c r="G107" s="103">
        <f t="shared" si="42"/>
        <v>299.5</v>
      </c>
      <c r="H107" s="103">
        <f t="shared" si="42"/>
        <v>0</v>
      </c>
      <c r="I107" s="103">
        <f t="shared" si="42"/>
        <v>0</v>
      </c>
    </row>
    <row r="108" spans="1:10" x14ac:dyDescent="0.25">
      <c r="A108" s="99"/>
      <c r="B108" s="100">
        <v>32</v>
      </c>
      <c r="C108" s="101"/>
      <c r="D108" s="102" t="s">
        <v>29</v>
      </c>
      <c r="E108" s="103">
        <v>3849</v>
      </c>
      <c r="F108" s="103">
        <v>0</v>
      </c>
      <c r="G108" s="103">
        <v>0</v>
      </c>
      <c r="H108" s="103">
        <v>0</v>
      </c>
      <c r="I108" s="67">
        <v>0</v>
      </c>
    </row>
    <row r="109" spans="1:10" x14ac:dyDescent="0.25">
      <c r="A109" s="123"/>
      <c r="B109" s="124">
        <v>38</v>
      </c>
      <c r="C109" s="125"/>
      <c r="D109" s="196" t="s">
        <v>194</v>
      </c>
      <c r="E109" s="197">
        <v>680</v>
      </c>
      <c r="F109" s="103"/>
      <c r="G109" s="103">
        <v>299.5</v>
      </c>
      <c r="H109" s="103"/>
      <c r="I109" s="67"/>
    </row>
    <row r="110" spans="1:10" x14ac:dyDescent="0.25">
      <c r="A110" s="235" t="s">
        <v>160</v>
      </c>
      <c r="B110" s="236"/>
      <c r="C110" s="237"/>
      <c r="D110" s="170" t="s">
        <v>161</v>
      </c>
      <c r="E110" s="171">
        <f>E111+E114+E117+E120</f>
        <v>24675.35</v>
      </c>
      <c r="F110" s="185">
        <f>F111+F114+F117</f>
        <v>40000</v>
      </c>
      <c r="G110" s="185">
        <f>G111+G114+G117+G120</f>
        <v>49000</v>
      </c>
      <c r="H110" s="185">
        <f t="shared" ref="H110:I110" si="43">H111+H114+H117</f>
        <v>40000</v>
      </c>
      <c r="I110" s="185">
        <f t="shared" si="43"/>
        <v>40000</v>
      </c>
    </row>
    <row r="111" spans="1:10" x14ac:dyDescent="0.25">
      <c r="A111" s="229" t="s">
        <v>133</v>
      </c>
      <c r="B111" s="230"/>
      <c r="C111" s="231"/>
      <c r="D111" s="173" t="s">
        <v>134</v>
      </c>
      <c r="E111" s="174">
        <f>E112</f>
        <v>16675.349999999999</v>
      </c>
      <c r="F111" s="175">
        <f>F112</f>
        <v>40000</v>
      </c>
      <c r="G111" s="175">
        <f>G112</f>
        <v>2000</v>
      </c>
      <c r="H111" s="175">
        <f t="shared" ref="G111:I112" si="44">H112</f>
        <v>40000</v>
      </c>
      <c r="I111" s="175">
        <f t="shared" si="44"/>
        <v>40000</v>
      </c>
      <c r="J111" s="109"/>
    </row>
    <row r="112" spans="1:10" ht="25.5" x14ac:dyDescent="0.25">
      <c r="A112" s="232">
        <v>4</v>
      </c>
      <c r="B112" s="233"/>
      <c r="C112" s="234"/>
      <c r="D112" s="24" t="s">
        <v>19</v>
      </c>
      <c r="E112" s="79">
        <f>E113</f>
        <v>16675.349999999999</v>
      </c>
      <c r="F112" s="67">
        <f>F113</f>
        <v>40000</v>
      </c>
      <c r="G112" s="67">
        <f t="shared" si="44"/>
        <v>2000</v>
      </c>
      <c r="H112" s="67">
        <f t="shared" si="44"/>
        <v>40000</v>
      </c>
      <c r="I112" s="67">
        <f t="shared" si="44"/>
        <v>40000</v>
      </c>
    </row>
    <row r="113" spans="1:9" ht="25.5" x14ac:dyDescent="0.25">
      <c r="A113" s="226">
        <v>42</v>
      </c>
      <c r="B113" s="227"/>
      <c r="C113" s="228"/>
      <c r="D113" s="63" t="s">
        <v>38</v>
      </c>
      <c r="E113" s="79">
        <v>16675.349999999999</v>
      </c>
      <c r="F113" s="67">
        <v>40000</v>
      </c>
      <c r="G113" s="67">
        <v>2000</v>
      </c>
      <c r="H113" s="67">
        <f>F113</f>
        <v>40000</v>
      </c>
      <c r="I113" s="67">
        <f>F113</f>
        <v>40000</v>
      </c>
    </row>
    <row r="114" spans="1:9" x14ac:dyDescent="0.25">
      <c r="A114" s="229" t="s">
        <v>162</v>
      </c>
      <c r="B114" s="230"/>
      <c r="C114" s="231"/>
      <c r="D114" s="136" t="s">
        <v>56</v>
      </c>
      <c r="E114" s="174">
        <f>E115</f>
        <v>0</v>
      </c>
      <c r="F114" s="175">
        <f>F115</f>
        <v>0</v>
      </c>
      <c r="G114" s="175">
        <f t="shared" ref="G114:I115" si="45">G115</f>
        <v>0</v>
      </c>
      <c r="H114" s="175">
        <f t="shared" si="45"/>
        <v>0</v>
      </c>
      <c r="I114" s="175">
        <f t="shared" si="45"/>
        <v>0</v>
      </c>
    </row>
    <row r="115" spans="1:9" ht="25.5" x14ac:dyDescent="0.25">
      <c r="A115" s="232">
        <v>4</v>
      </c>
      <c r="B115" s="233"/>
      <c r="C115" s="234"/>
      <c r="D115" s="24" t="s">
        <v>19</v>
      </c>
      <c r="E115" s="79">
        <f>E116</f>
        <v>0</v>
      </c>
      <c r="F115" s="67">
        <f>F116</f>
        <v>0</v>
      </c>
      <c r="G115" s="67">
        <f t="shared" si="45"/>
        <v>0</v>
      </c>
      <c r="H115" s="67">
        <f t="shared" si="45"/>
        <v>0</v>
      </c>
      <c r="I115" s="67">
        <f t="shared" si="45"/>
        <v>0</v>
      </c>
    </row>
    <row r="116" spans="1:9" ht="25.5" x14ac:dyDescent="0.25">
      <c r="A116" s="226">
        <v>42</v>
      </c>
      <c r="B116" s="227"/>
      <c r="C116" s="228"/>
      <c r="D116" s="63" t="s">
        <v>38</v>
      </c>
      <c r="E116" s="79"/>
      <c r="F116" s="67">
        <v>0</v>
      </c>
      <c r="G116" s="67"/>
      <c r="H116" s="67">
        <v>0</v>
      </c>
      <c r="I116" s="67">
        <v>0</v>
      </c>
    </row>
    <row r="117" spans="1:9" ht="25.5" x14ac:dyDescent="0.25">
      <c r="A117" s="229" t="s">
        <v>158</v>
      </c>
      <c r="B117" s="230"/>
      <c r="C117" s="231"/>
      <c r="D117" s="173" t="s">
        <v>159</v>
      </c>
      <c r="E117" s="174">
        <f t="shared" ref="E117:I118" si="46">E118</f>
        <v>8000</v>
      </c>
      <c r="F117" s="175">
        <f t="shared" si="46"/>
        <v>0</v>
      </c>
      <c r="G117" s="175">
        <f t="shared" si="46"/>
        <v>47000</v>
      </c>
      <c r="H117" s="175">
        <f t="shared" si="46"/>
        <v>0</v>
      </c>
      <c r="I117" s="175">
        <f t="shared" si="46"/>
        <v>0</v>
      </c>
    </row>
    <row r="118" spans="1:9" ht="25.5" x14ac:dyDescent="0.25">
      <c r="A118" s="232">
        <v>4</v>
      </c>
      <c r="B118" s="233"/>
      <c r="C118" s="234"/>
      <c r="D118" s="24" t="s">
        <v>19</v>
      </c>
      <c r="E118" s="79">
        <f t="shared" si="46"/>
        <v>8000</v>
      </c>
      <c r="F118" s="67">
        <f t="shared" si="46"/>
        <v>0</v>
      </c>
      <c r="G118" s="67">
        <f t="shared" si="46"/>
        <v>47000</v>
      </c>
      <c r="H118" s="67">
        <f t="shared" si="46"/>
        <v>0</v>
      </c>
      <c r="I118" s="67">
        <f t="shared" si="46"/>
        <v>0</v>
      </c>
    </row>
    <row r="119" spans="1:9" ht="25.5" x14ac:dyDescent="0.25">
      <c r="A119" s="226">
        <v>42</v>
      </c>
      <c r="B119" s="227"/>
      <c r="C119" s="228"/>
      <c r="D119" s="63" t="s">
        <v>38</v>
      </c>
      <c r="E119" s="81">
        <v>8000</v>
      </c>
      <c r="F119" s="82">
        <v>0</v>
      </c>
      <c r="G119" s="82">
        <v>47000</v>
      </c>
      <c r="H119" s="82">
        <v>0</v>
      </c>
      <c r="I119" s="82">
        <v>0</v>
      </c>
    </row>
    <row r="120" spans="1:9" x14ac:dyDescent="0.25">
      <c r="A120" s="229" t="s">
        <v>135</v>
      </c>
      <c r="B120" s="230"/>
      <c r="C120" s="231"/>
      <c r="D120" s="173" t="s">
        <v>136</v>
      </c>
      <c r="E120" s="184">
        <f t="shared" ref="E120:F121" si="47">E121</f>
        <v>0</v>
      </c>
      <c r="F120" s="190">
        <f t="shared" si="47"/>
        <v>0</v>
      </c>
      <c r="G120" s="190">
        <f>G121</f>
        <v>0</v>
      </c>
      <c r="H120" s="190">
        <f t="shared" ref="H120:I121" si="48">H121</f>
        <v>0</v>
      </c>
      <c r="I120" s="190">
        <f t="shared" si="48"/>
        <v>0</v>
      </c>
    </row>
    <row r="121" spans="1:9" ht="25.5" x14ac:dyDescent="0.25">
      <c r="A121" s="232">
        <v>4</v>
      </c>
      <c r="B121" s="233"/>
      <c r="C121" s="234"/>
      <c r="D121" s="24" t="s">
        <v>19</v>
      </c>
      <c r="E121" s="83">
        <f t="shared" si="47"/>
        <v>0</v>
      </c>
      <c r="F121" s="191">
        <f t="shared" si="47"/>
        <v>0</v>
      </c>
      <c r="G121" s="191">
        <f>G122</f>
        <v>0</v>
      </c>
      <c r="H121" s="191">
        <f t="shared" si="48"/>
        <v>0</v>
      </c>
      <c r="I121" s="191">
        <f t="shared" si="48"/>
        <v>0</v>
      </c>
    </row>
    <row r="122" spans="1:9" ht="25.5" x14ac:dyDescent="0.25">
      <c r="A122" s="226">
        <v>42</v>
      </c>
      <c r="B122" s="227"/>
      <c r="C122" s="228"/>
      <c r="D122" s="63" t="s">
        <v>38</v>
      </c>
      <c r="E122" s="83">
        <v>0</v>
      </c>
      <c r="F122" s="191">
        <v>0</v>
      </c>
      <c r="G122" s="191">
        <v>0</v>
      </c>
      <c r="H122" s="191">
        <v>0</v>
      </c>
      <c r="I122" s="191">
        <v>0</v>
      </c>
    </row>
  </sheetData>
  <mergeCells count="81">
    <mergeCell ref="A66:C66"/>
    <mergeCell ref="A69:C69"/>
    <mergeCell ref="A70:C70"/>
    <mergeCell ref="A73:C73"/>
    <mergeCell ref="A52:C52"/>
    <mergeCell ref="A56:C56"/>
    <mergeCell ref="A57:C57"/>
    <mergeCell ref="A61:C61"/>
    <mergeCell ref="A62:C62"/>
    <mergeCell ref="A23:C23"/>
    <mergeCell ref="A16:C16"/>
    <mergeCell ref="A17:C17"/>
    <mergeCell ref="A18:C18"/>
    <mergeCell ref="A21:C21"/>
    <mergeCell ref="A9:C9"/>
    <mergeCell ref="A10:C10"/>
    <mergeCell ref="A15:C15"/>
    <mergeCell ref="A11:C11"/>
    <mergeCell ref="A22:C22"/>
    <mergeCell ref="A12:C12"/>
    <mergeCell ref="A7:C7"/>
    <mergeCell ref="A8:C8"/>
    <mergeCell ref="A5:C5"/>
    <mergeCell ref="A3:I3"/>
    <mergeCell ref="A1:I1"/>
    <mergeCell ref="A6:C6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8:C38"/>
    <mergeCell ref="A35:C35"/>
    <mergeCell ref="A36:C36"/>
    <mergeCell ref="A39:C39"/>
    <mergeCell ref="A42:C42"/>
    <mergeCell ref="A43:C43"/>
    <mergeCell ref="A47:C47"/>
    <mergeCell ref="A48:C48"/>
    <mergeCell ref="A76:C76"/>
    <mergeCell ref="A77:C77"/>
    <mergeCell ref="A78:C78"/>
    <mergeCell ref="A79:C79"/>
    <mergeCell ref="A80:C80"/>
    <mergeCell ref="A81:C81"/>
    <mergeCell ref="A85:C85"/>
    <mergeCell ref="A86:C86"/>
    <mergeCell ref="A87:C87"/>
    <mergeCell ref="A88:C88"/>
    <mergeCell ref="A89:C89"/>
    <mergeCell ref="A90:C90"/>
    <mergeCell ref="A91:C91"/>
    <mergeCell ref="A92:C92"/>
    <mergeCell ref="A95:C95"/>
    <mergeCell ref="A96:C96"/>
    <mergeCell ref="A97:C97"/>
    <mergeCell ref="A98:C98"/>
    <mergeCell ref="A99:C99"/>
    <mergeCell ref="A100:C100"/>
    <mergeCell ref="A101:C101"/>
    <mergeCell ref="A110:C110"/>
    <mergeCell ref="A111:C111"/>
    <mergeCell ref="A112:C112"/>
    <mergeCell ref="A113:C113"/>
    <mergeCell ref="A106:C106"/>
    <mergeCell ref="A103:C103"/>
    <mergeCell ref="A104:C104"/>
    <mergeCell ref="A105:C105"/>
    <mergeCell ref="A119:C119"/>
    <mergeCell ref="A120:C120"/>
    <mergeCell ref="A121:C121"/>
    <mergeCell ref="A122:C122"/>
    <mergeCell ref="A114:C114"/>
    <mergeCell ref="A115:C115"/>
    <mergeCell ref="A116:C116"/>
    <mergeCell ref="A117:C117"/>
    <mergeCell ref="A118:C1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F110 F9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workbookViewId="0">
      <selection activeCell="I16" sqref="I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</cols>
  <sheetData>
    <row r="1" spans="1:9" ht="42" customHeight="1" x14ac:dyDescent="0.25">
      <c r="A1" s="209" t="s">
        <v>204</v>
      </c>
      <c r="B1" s="209"/>
      <c r="C1" s="209"/>
      <c r="D1" s="209"/>
      <c r="E1" s="209"/>
      <c r="F1" s="209"/>
      <c r="G1" s="209"/>
      <c r="H1" s="209"/>
      <c r="I1" s="209"/>
    </row>
    <row r="2" spans="1:9" ht="18" customHeight="1" x14ac:dyDescent="0.25">
      <c r="A2" s="4"/>
      <c r="B2" s="4"/>
      <c r="C2" s="4"/>
      <c r="D2" s="4"/>
      <c r="E2" s="22"/>
      <c r="F2" s="4"/>
      <c r="G2" s="4"/>
      <c r="H2" s="4"/>
      <c r="I2" s="4"/>
    </row>
    <row r="3" spans="1:9" ht="15.75" customHeight="1" x14ac:dyDescent="0.25">
      <c r="A3" s="209" t="s">
        <v>27</v>
      </c>
      <c r="B3" s="209"/>
      <c r="C3" s="209"/>
      <c r="D3" s="209"/>
      <c r="E3" s="209"/>
      <c r="F3" s="209"/>
      <c r="G3" s="209"/>
      <c r="H3" s="209"/>
      <c r="I3" s="209"/>
    </row>
    <row r="4" spans="1:9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9" ht="18" customHeight="1" x14ac:dyDescent="0.25">
      <c r="A5" s="209" t="s">
        <v>23</v>
      </c>
      <c r="B5" s="209"/>
      <c r="C5" s="209"/>
      <c r="D5" s="209"/>
      <c r="E5" s="209"/>
      <c r="F5" s="209"/>
      <c r="G5" s="209"/>
      <c r="H5" s="209"/>
      <c r="I5" s="209"/>
    </row>
    <row r="6" spans="1:9" ht="18" x14ac:dyDescent="0.25">
      <c r="A6" s="4"/>
      <c r="B6" s="4"/>
      <c r="C6" s="4"/>
      <c r="D6" s="4"/>
      <c r="E6" s="22"/>
      <c r="F6" s="4"/>
      <c r="G6" s="4"/>
      <c r="H6" s="5"/>
      <c r="I6" s="5"/>
    </row>
    <row r="7" spans="1:9" ht="25.5" x14ac:dyDescent="0.25">
      <c r="A7" s="18" t="s">
        <v>9</v>
      </c>
      <c r="B7" s="17" t="s">
        <v>10</v>
      </c>
      <c r="C7" s="17" t="s">
        <v>11</v>
      </c>
      <c r="D7" s="17" t="s">
        <v>39</v>
      </c>
      <c r="E7" s="18" t="s">
        <v>174</v>
      </c>
      <c r="F7" s="18" t="s">
        <v>175</v>
      </c>
      <c r="G7" s="18" t="s">
        <v>176</v>
      </c>
      <c r="H7" s="18" t="s">
        <v>126</v>
      </c>
      <c r="I7" s="18" t="s">
        <v>177</v>
      </c>
    </row>
    <row r="8" spans="1:9" ht="25.5" x14ac:dyDescent="0.25">
      <c r="A8" s="9">
        <v>8</v>
      </c>
      <c r="B8" s="9"/>
      <c r="C8" s="9"/>
      <c r="D8" s="9" t="s">
        <v>24</v>
      </c>
      <c r="E8" s="9"/>
      <c r="F8" s="8"/>
      <c r="G8" s="8"/>
      <c r="H8" s="8"/>
      <c r="I8" s="8"/>
    </row>
    <row r="9" spans="1:9" s="41" customFormat="1" ht="25.5" x14ac:dyDescent="0.25">
      <c r="A9" s="14"/>
      <c r="B9" s="14">
        <v>81</v>
      </c>
      <c r="C9" s="14"/>
      <c r="D9" s="14" t="s">
        <v>65</v>
      </c>
      <c r="E9" s="14"/>
      <c r="F9" s="8"/>
      <c r="G9" s="8"/>
      <c r="H9" s="8"/>
      <c r="I9" s="8"/>
    </row>
    <row r="10" spans="1:9" x14ac:dyDescent="0.25">
      <c r="A10" s="9"/>
      <c r="B10" s="9"/>
      <c r="C10" s="16" t="s">
        <v>48</v>
      </c>
      <c r="D10" s="16" t="s">
        <v>49</v>
      </c>
      <c r="E10" s="16"/>
      <c r="F10" s="8"/>
      <c r="G10" s="8"/>
      <c r="H10" s="8"/>
      <c r="I10" s="8"/>
    </row>
    <row r="11" spans="1:9" x14ac:dyDescent="0.25">
      <c r="A11" s="9"/>
      <c r="B11" s="25" t="s">
        <v>36</v>
      </c>
      <c r="C11" s="16"/>
      <c r="D11" s="16"/>
      <c r="E11" s="16"/>
      <c r="F11" s="8"/>
      <c r="G11" s="8"/>
      <c r="H11" s="8"/>
      <c r="I11" s="8"/>
    </row>
    <row r="12" spans="1:9" x14ac:dyDescent="0.25">
      <c r="A12" s="9"/>
      <c r="B12" s="14">
        <v>84</v>
      </c>
      <c r="C12" s="14"/>
      <c r="D12" s="14" t="s">
        <v>30</v>
      </c>
      <c r="E12" s="14"/>
      <c r="F12" s="8"/>
      <c r="G12" s="8"/>
      <c r="H12" s="8"/>
      <c r="I12" s="8"/>
    </row>
    <row r="13" spans="1:9" ht="25.5" x14ac:dyDescent="0.25">
      <c r="A13" s="10"/>
      <c r="B13" s="10"/>
      <c r="C13" s="11" t="s">
        <v>63</v>
      </c>
      <c r="D13" s="15" t="s">
        <v>64</v>
      </c>
      <c r="E13" s="15"/>
      <c r="F13" s="8"/>
      <c r="G13" s="8"/>
      <c r="H13" s="8"/>
      <c r="I13" s="8"/>
    </row>
    <row r="14" spans="1:9" ht="25.5" x14ac:dyDescent="0.25">
      <c r="A14" s="12">
        <v>5</v>
      </c>
      <c r="B14" s="13"/>
      <c r="C14" s="13"/>
      <c r="D14" s="23" t="s">
        <v>25</v>
      </c>
      <c r="E14" s="23"/>
      <c r="F14" s="8"/>
      <c r="G14" s="8"/>
      <c r="H14" s="8"/>
      <c r="I14" s="8"/>
    </row>
    <row r="15" spans="1:9" ht="25.5" x14ac:dyDescent="0.25">
      <c r="A15" s="14"/>
      <c r="B15" s="14">
        <v>54</v>
      </c>
      <c r="C15" s="14"/>
      <c r="D15" s="24" t="s">
        <v>31</v>
      </c>
      <c r="E15" s="24"/>
      <c r="F15" s="8"/>
      <c r="G15" s="8"/>
      <c r="H15" s="8"/>
      <c r="I15" s="8"/>
    </row>
    <row r="16" spans="1:9" x14ac:dyDescent="0.25">
      <c r="A16" s="10"/>
      <c r="B16" s="10"/>
      <c r="C16" s="11" t="s">
        <v>54</v>
      </c>
      <c r="D16" s="11" t="s">
        <v>13</v>
      </c>
      <c r="E16" s="11"/>
      <c r="F16" s="8"/>
      <c r="G16" s="8"/>
      <c r="H16" s="8"/>
      <c r="I16" s="8"/>
    </row>
    <row r="17" spans="1:9" x14ac:dyDescent="0.25">
      <c r="A17" s="10"/>
      <c r="B17" s="10"/>
      <c r="C17" s="16" t="s">
        <v>48</v>
      </c>
      <c r="D17" s="16" t="s">
        <v>49</v>
      </c>
      <c r="E17" s="16"/>
      <c r="F17" s="8"/>
      <c r="G17" s="8"/>
      <c r="H17" s="8"/>
      <c r="I17" s="8"/>
    </row>
    <row r="18" spans="1:9" x14ac:dyDescent="0.25">
      <c r="A18" s="14"/>
      <c r="B18" s="14"/>
      <c r="C18" s="11" t="s">
        <v>59</v>
      </c>
      <c r="D18" s="11" t="s">
        <v>60</v>
      </c>
      <c r="E18" s="11"/>
      <c r="F18" s="8"/>
      <c r="G18" s="8"/>
      <c r="H18" s="8"/>
      <c r="I18" s="8"/>
    </row>
    <row r="19" spans="1:9" ht="25.5" x14ac:dyDescent="0.25">
      <c r="A19" s="10"/>
      <c r="B19" s="10"/>
      <c r="C19" s="11" t="s">
        <v>45</v>
      </c>
      <c r="D19" s="15" t="s">
        <v>46</v>
      </c>
      <c r="E19" s="15"/>
      <c r="F19" s="8"/>
      <c r="G19" s="8"/>
      <c r="H19" s="8"/>
      <c r="I19" s="8"/>
    </row>
    <row r="20" spans="1:9" x14ac:dyDescent="0.25">
      <c r="A20" s="10"/>
      <c r="B20" s="25"/>
      <c r="C20" s="11" t="s">
        <v>57</v>
      </c>
      <c r="D20" s="11" t="s">
        <v>58</v>
      </c>
      <c r="E20" s="11"/>
      <c r="F20" s="8"/>
      <c r="G20" s="8"/>
      <c r="H20" s="8"/>
      <c r="I20" s="8"/>
    </row>
    <row r="21" spans="1:9" x14ac:dyDescent="0.25">
      <c r="A21" s="10"/>
      <c r="B21" s="10"/>
      <c r="C21" s="11" t="s">
        <v>41</v>
      </c>
      <c r="D21" s="11" t="s">
        <v>42</v>
      </c>
      <c r="E21" s="11"/>
      <c r="F21" s="8"/>
      <c r="G21" s="8"/>
      <c r="H21" s="8"/>
      <c r="I21" s="8"/>
    </row>
    <row r="22" spans="1:9" x14ac:dyDescent="0.25">
      <c r="A22" s="10"/>
      <c r="B22" s="25"/>
      <c r="C22" s="11" t="s">
        <v>43</v>
      </c>
      <c r="D22" s="11" t="s">
        <v>44</v>
      </c>
      <c r="E22" s="11"/>
      <c r="F22" s="8"/>
      <c r="G22" s="8"/>
      <c r="H22" s="8"/>
      <c r="I22" s="8"/>
    </row>
    <row r="23" spans="1:9" s="40" customFormat="1" x14ac:dyDescent="0.25">
      <c r="A23" s="11"/>
      <c r="B23" s="16"/>
      <c r="C23" s="16" t="s">
        <v>52</v>
      </c>
      <c r="D23" s="16" t="s">
        <v>53</v>
      </c>
      <c r="E23" s="16"/>
      <c r="F23" s="39"/>
      <c r="G23" s="39"/>
      <c r="H23" s="39"/>
      <c r="I23" s="39"/>
    </row>
    <row r="24" spans="1:9" x14ac:dyDescent="0.25">
      <c r="A24" s="14"/>
      <c r="B24" s="14"/>
      <c r="C24" s="11" t="s">
        <v>55</v>
      </c>
      <c r="D24" s="11" t="s">
        <v>56</v>
      </c>
      <c r="E24" s="11"/>
      <c r="F24" s="8"/>
      <c r="G24" s="8"/>
      <c r="H24" s="8"/>
      <c r="I24" s="8"/>
    </row>
  </sheetData>
  <mergeCells count="3">
    <mergeCell ref="A5:I5"/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POSEBNI DIO</vt:lpstr>
      <vt:lpstr>Račun financiranja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2023-09-13T11:18:42Z</cp:lastPrinted>
  <dcterms:created xsi:type="dcterms:W3CDTF">2022-08-12T12:51:27Z</dcterms:created>
  <dcterms:modified xsi:type="dcterms:W3CDTF">2026-06-23T08:15:38Z</dcterms:modified>
</cp:coreProperties>
</file>