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ld\Jelena\JAVNA OBJAVA TROŠENJA NOVCA\objavljeno\2026\"/>
    </mc:Choice>
  </mc:AlternateContent>
  <bookViews>
    <workbookView xWindow="0" yWindow="0" windowWidth="18210" windowHeight="11610"/>
  </bookViews>
  <sheets>
    <sheet name="List1" sheetId="1" r:id="rId1"/>
  </sheets>
  <definedNames>
    <definedName name="_FiltarBaze" localSheetId="0" hidden="1">List1!$A$7:$M$112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8" i="1" l="1"/>
  <c r="A129" i="1"/>
  <c r="A126" i="1"/>
  <c r="E72" i="1"/>
  <c r="A131" i="1"/>
  <c r="E93" i="1"/>
  <c r="E20" i="1"/>
  <c r="A132" i="1"/>
  <c r="E101" i="1" l="1"/>
  <c r="E108" i="1"/>
  <c r="E28" i="1" l="1"/>
  <c r="E115" i="1" l="1"/>
  <c r="E116" i="1" s="1"/>
  <c r="E84" i="1" l="1"/>
  <c r="E61" i="1"/>
  <c r="E57" i="1"/>
  <c r="E50" i="1"/>
  <c r="E47" i="1"/>
  <c r="E42" i="1"/>
  <c r="E34" i="1"/>
  <c r="E11" i="1"/>
  <c r="E80" i="1" l="1"/>
  <c r="E94" i="1" s="1"/>
  <c r="E112" i="1" l="1"/>
  <c r="E12" i="1" l="1"/>
  <c r="A137" i="1" l="1"/>
  <c r="E30" i="1"/>
  <c r="E35" i="1" s="1"/>
  <c r="E110" i="1" l="1"/>
  <c r="E113" i="1" s="1"/>
  <c r="E117" i="1" s="1"/>
  <c r="B139" i="1" l="1"/>
</calcChain>
</file>

<file path=xl/sharedStrings.xml><?xml version="1.0" encoding="utf-8"?>
<sst xmlns="http://schemas.openxmlformats.org/spreadsheetml/2006/main" count="484" uniqueCount="189">
  <si>
    <t>Glazbena škola Josipa Hatzea_x000D_
Trg Hrvatske bratske zajednice 3_x000D_
Split_x000D_
Tel: +385(21)480049   Fax: +385(21)480080_x000D_
OIB: 89701365702_x000D_
Mail: jhatze2@gmail.com_x000D_
IBAN: HR5924070001100581943</t>
  </si>
  <si>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</si>
  <si>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</si>
  <si>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</si>
  <si>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</si>
  <si>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Naziv platitelja</t>
  </si>
  <si>
    <t>Iznos</t>
  </si>
  <si>
    <t>KONTO</t>
  </si>
  <si>
    <t>Vrsta Rashoda / Izdataka</t>
  </si>
  <si>
    <t>Glazbena škola Josipa Hatzea</t>
  </si>
  <si>
    <t>Zagreb</t>
  </si>
  <si>
    <t>Split</t>
  </si>
  <si>
    <t>UREDSKI MATERIJAL I OSTALI MATERIJALNI RASHODI</t>
  </si>
  <si>
    <t>HEP ELEKTRA D.O.O.</t>
  </si>
  <si>
    <t>Električna energija</t>
  </si>
  <si>
    <t>ELEKTRIČNA ENERGIJA</t>
  </si>
  <si>
    <t>Materijali i dijelovi za tek. održavanje građ. objekata</t>
  </si>
  <si>
    <t>MATERIJALI ZA TEKUĆE I INVESTICIJSKO ODRŽAVANJE</t>
  </si>
  <si>
    <t>RASHODI ZA MATERIJAL</t>
  </si>
  <si>
    <t>HT D.D.</t>
  </si>
  <si>
    <t>Usluga telefona i interneta</t>
  </si>
  <si>
    <t>Fina</t>
  </si>
  <si>
    <t>-</t>
  </si>
  <si>
    <t>USLUGE INTERNETA TELEFONA I POŠTE</t>
  </si>
  <si>
    <t>HRT</t>
  </si>
  <si>
    <t>USLUGE PROMIDŽBE I INFORMIRANJA</t>
  </si>
  <si>
    <t>Trogir</t>
  </si>
  <si>
    <t>Iznošenje i odvoz smeća</t>
  </si>
  <si>
    <t>Čistoća d.o.o.</t>
  </si>
  <si>
    <t>Vodovod I kanalizacija d.o.o.</t>
  </si>
  <si>
    <t>Opskrba vodom</t>
  </si>
  <si>
    <t>Grad Split</t>
  </si>
  <si>
    <t>Komunalne usluga</t>
  </si>
  <si>
    <t>Zeleno i modro d.o.o.</t>
  </si>
  <si>
    <t>Kaštel Sućurac</t>
  </si>
  <si>
    <t>KOMUNALNE USLUGE</t>
  </si>
  <si>
    <t>zakupnina prostora</t>
  </si>
  <si>
    <t>Grad Trogir</t>
  </si>
  <si>
    <t>Odvjetničko društvo Matulić, Bilić I Vrsalović</t>
  </si>
  <si>
    <t xml:space="preserve"> </t>
  </si>
  <si>
    <t>In rebus d.o.o.</t>
  </si>
  <si>
    <t>ZAKUPNINE I NAJAMNINE</t>
  </si>
  <si>
    <t>Ostale intelektualne usluge</t>
  </si>
  <si>
    <t>INTELEKTUALNE I OSOBNE USLUGE</t>
  </si>
  <si>
    <t>AP SPLIT</t>
  </si>
  <si>
    <t>Računalne usluge</t>
  </si>
  <si>
    <t>RAČUNALNE USLUGE</t>
  </si>
  <si>
    <t>RASHODI ZA USLUGE</t>
  </si>
  <si>
    <t>OSTALI NESPOMENUTI RASHODI POSLOVANJA</t>
  </si>
  <si>
    <t>OTP BANKA D.D.</t>
  </si>
  <si>
    <t>Zadar</t>
  </si>
  <si>
    <t>Usluge banaka</t>
  </si>
  <si>
    <t>RASHODI BANAKA</t>
  </si>
  <si>
    <t>UKUPNO</t>
  </si>
  <si>
    <t>Naziv isplatitelja: Glazbena škola Josipa Hatzea</t>
  </si>
  <si>
    <t>Adresa: Trg Hrvatske bratske zajednice 3, 21000 Split</t>
  </si>
  <si>
    <t>OIB: 89701365702</t>
  </si>
  <si>
    <t xml:space="preserve">Način objave isplaćenog iznosa </t>
  </si>
  <si>
    <t>Vrsta rashoda i izdataka</t>
  </si>
  <si>
    <t>3111- bruto plaća za redovan rad (ukupni iznos bez bolovanja na teret HZZO)</t>
  </si>
  <si>
    <t>3121- ostali rashodi za zaposlene ( bruto iznos)</t>
  </si>
  <si>
    <t>3132- doprinos na bruto</t>
  </si>
  <si>
    <t>32121- naknada za prijevoz s posla i na posao</t>
  </si>
  <si>
    <t>3212- službeni put</t>
  </si>
  <si>
    <t>32352-zakupnine i najam objekata</t>
  </si>
  <si>
    <t>32955- novčana naknada za poslodavca zbog nezapošljavanj osoba s invaliditetom</t>
  </si>
  <si>
    <t>Ukupno utrošeno sredstava</t>
  </si>
  <si>
    <t>USLUGE TEKUĆEG ODRŽAVANJA</t>
  </si>
  <si>
    <t>Usluga tekućeg održavanja</t>
  </si>
  <si>
    <t xml:space="preserve">AP-SPLIT </t>
  </si>
  <si>
    <t>Usluge prijevoza</t>
  </si>
  <si>
    <t>3241- naknade osobama izvan radnog odnosa</t>
  </si>
  <si>
    <t>Bendić papir d.o.o.</t>
  </si>
  <si>
    <t>Uredski materijal</t>
  </si>
  <si>
    <t>GRAFIČKE USLUGE</t>
  </si>
  <si>
    <t>3291- naknade članovima vijeća</t>
  </si>
  <si>
    <t>intelektualne i osobne usluge ( ugovor o djelu, bruto iznos s doprinosima na bruto</t>
  </si>
  <si>
    <t>38644175459</t>
  </si>
  <si>
    <t>Reprezentacija</t>
  </si>
  <si>
    <t>Odanost d.o.o.</t>
  </si>
  <si>
    <t>Upravitelj d.o.o.</t>
  </si>
  <si>
    <t>Elektrotehnička škola split</t>
  </si>
  <si>
    <t>MATERIJALI I SIROVINE</t>
  </si>
  <si>
    <t>69990662180</t>
  </si>
  <si>
    <t>A442 vl. Davor Jelavić Šako</t>
  </si>
  <si>
    <t>Grafičke usluge</t>
  </si>
  <si>
    <t>Studentski centar Split d.o.o.</t>
  </si>
  <si>
    <t>Naknada troškova smještaja vanjskim suradnicima</t>
  </si>
  <si>
    <t>Usluge čišćenja</t>
  </si>
  <si>
    <t>GOOGLE COMMERCE LTD</t>
  </si>
  <si>
    <t>HP D.D.</t>
  </si>
  <si>
    <t>Usluga pošte</t>
  </si>
  <si>
    <t>68943537413</t>
  </si>
  <si>
    <t>Trogir holding d.o.o.</t>
  </si>
  <si>
    <t>Službena putovanja</t>
  </si>
  <si>
    <t>Starboard d.o.o.</t>
  </si>
  <si>
    <t>Obzor putovanje d.o.o.</t>
  </si>
  <si>
    <t>NAKNADA TROŠKOVA ZAPOSLENIMA</t>
  </si>
  <si>
    <t>BANDIĆ SUNČICA</t>
  </si>
  <si>
    <t>BILAN KORANA</t>
  </si>
  <si>
    <t>DRONGOVSKIJ NIKOLA</t>
  </si>
  <si>
    <t>Solin</t>
  </si>
  <si>
    <t>Narodne novine</t>
  </si>
  <si>
    <t>64546066176</t>
  </si>
  <si>
    <t>Bauhaus-Zagreb k.d.</t>
  </si>
  <si>
    <t>Dobri vl. Ante Barić</t>
  </si>
  <si>
    <t>A1 d.o.o.</t>
  </si>
  <si>
    <t>09746817380</t>
  </si>
  <si>
    <t>Eurodom trgovina d.o.o.</t>
  </si>
  <si>
    <t>Usluga tekućeg održavanja opreme</t>
  </si>
  <si>
    <t>MID EXPORT-IMPORT D.O.O.</t>
  </si>
  <si>
    <t xml:space="preserve">Flixbus </t>
  </si>
  <si>
    <t>NAKNADA OSOBAMA IZVAN RADNOG ODNOSA</t>
  </si>
  <si>
    <t>TAHO-ST d.o.o.</t>
  </si>
  <si>
    <t>02233493040</t>
  </si>
  <si>
    <t>Školska knjiga d.o.o.</t>
  </si>
  <si>
    <t>Literatura, knjige, note</t>
  </si>
  <si>
    <t>VIATOR D.O.O.</t>
  </si>
  <si>
    <t>Tommy d.o.o.</t>
  </si>
  <si>
    <t>Sredstva za čišćenje</t>
  </si>
  <si>
    <t>Sesvete</t>
  </si>
  <si>
    <t>Usluge promidžbe i informiranja</t>
  </si>
  <si>
    <t>KLARIN DUNJA</t>
  </si>
  <si>
    <t>BOŠNJAK IVANA</t>
  </si>
  <si>
    <t>BULIČIĆ MARIO</t>
  </si>
  <si>
    <t>64731717121</t>
  </si>
  <si>
    <t>Binar d.o.o.</t>
  </si>
  <si>
    <t>Servis za klavijature Lukić</t>
  </si>
  <si>
    <t>Studio 9 vl. Dragan Radoš</t>
  </si>
  <si>
    <t>Super audio d.o.o.</t>
  </si>
  <si>
    <t>Stobreč</t>
  </si>
  <si>
    <t>KONZUM D.D.</t>
  </si>
  <si>
    <t>3299 ostali nespomenuti rashodi</t>
  </si>
  <si>
    <t>01927380542</t>
  </si>
  <si>
    <t>Donacije u naravi</t>
  </si>
  <si>
    <t>DONACIJE I OSTALI RASHODI</t>
  </si>
  <si>
    <t>MATOŠIĆ JAKŠA</t>
  </si>
  <si>
    <t>IVANIŠEVIĆ PETAR</t>
  </si>
  <si>
    <t>ŠIROVIĆ KARMEN</t>
  </si>
  <si>
    <t>MRVALJ KATARINA</t>
  </si>
  <si>
    <t>Inspiracija vl. Josip Rajević</t>
  </si>
  <si>
    <t>Bobis d.o.o.</t>
  </si>
  <si>
    <t>00278260010</t>
  </si>
  <si>
    <t>Kod Damira vl. Damir Čavić</t>
  </si>
  <si>
    <t>Jedinstveni vl. Zvonimir Jurun</t>
  </si>
  <si>
    <t>Links d.o.o.</t>
  </si>
  <si>
    <t>Dugopolje</t>
  </si>
  <si>
    <t>Andabaka d.o.o.</t>
  </si>
  <si>
    <t>Glazbeni instrumenti</t>
  </si>
  <si>
    <t>ALCA ZAGREB d.o.o.</t>
  </si>
  <si>
    <t>Preobrazba vl. A.Mileta</t>
  </si>
  <si>
    <t>GLAZBENA I SPORTSKA OPREMA</t>
  </si>
  <si>
    <t>RAZRED 23</t>
  </si>
  <si>
    <t>OBVEZA ZA NABAVU NEFINACIJSKE IMOVINE RAZRED 24</t>
  </si>
  <si>
    <t>GRAPPONE DARKO</t>
  </si>
  <si>
    <t>Obrt Antonela vl. Anđela Kunac</t>
  </si>
  <si>
    <t>Pristojbe</t>
  </si>
  <si>
    <t>Kiwi</t>
  </si>
  <si>
    <t>Makro d.o.o.</t>
  </si>
  <si>
    <t>Shirts&amp;More d.o.o.</t>
  </si>
  <si>
    <t>Podstrana</t>
  </si>
  <si>
    <t>Hotel Phoenix d.o.o.</t>
  </si>
  <si>
    <t>BOIKO ANASTASIA</t>
  </si>
  <si>
    <t>53696769296</t>
  </si>
  <si>
    <t>ARTEMIS</t>
  </si>
  <si>
    <t>Zagrebački Harfistički centar j.d.o.o.</t>
  </si>
  <si>
    <t>FACEBOOK</t>
  </si>
  <si>
    <t>Image enter d.o.o.</t>
  </si>
  <si>
    <t>Armi j.d.o.o.</t>
  </si>
  <si>
    <t>Autobusni kolodvor Split d.o.o.</t>
  </si>
  <si>
    <t>Counter Point</t>
  </si>
  <si>
    <t>Dalmatia property care j.do.o.</t>
  </si>
  <si>
    <t>V.B.Z. d.o.o.</t>
  </si>
  <si>
    <t>HDPBU</t>
  </si>
  <si>
    <t>Isplata Sredstava Za Razdoblje: 01.06.2026 Do 30.06.2026</t>
  </si>
  <si>
    <t>INFORMACIJA O TROŠENJU SREDSTAVA ZA LIPANJ 2026. GODINE</t>
  </si>
  <si>
    <t>NIKOLENKO IRYNA</t>
  </si>
  <si>
    <t>IDA ILARIA LOATELI</t>
  </si>
  <si>
    <t>ŽUPIĆ BRANIMIR</t>
  </si>
  <si>
    <t>21963099228</t>
  </si>
  <si>
    <t>Sveta Nedjelja</t>
  </si>
  <si>
    <t>TAXI MIA d.o.o.</t>
  </si>
  <si>
    <t>86894803918</t>
  </si>
  <si>
    <t>Bol</t>
  </si>
  <si>
    <t>MINA MEDIA VL. DUJE AMIŽIĆ</t>
  </si>
  <si>
    <t>Redak vl. Darko Jajić</t>
  </si>
  <si>
    <t>04413178343</t>
  </si>
  <si>
    <t>Veliko Polje</t>
  </si>
  <si>
    <t>Cvjećarnica Aurora vl. Mijo Perišić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</si>
</sst>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color rgb="FF4D5156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0" fontId="1" fillId="0" borderId="0" xfId="0" applyFont="1"/>
    <xf numFmtId="0" fontId="3" fillId="0" borderId="0" xfId="0" applyFont="1"/>
    <xf numFmtId="0" fontId="0" fillId="0" borderId="3" xfId="0" applyFill="1" applyBorder="1"/>
    <xf numFmtId="0" fontId="0" fillId="0" borderId="3" xfId="0" applyBorder="1" applyAlignment="1">
      <alignment horizontal="left" vertical="center"/>
    </xf>
    <xf numFmtId="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3" xfId="0" applyNumberFormat="1" applyFill="1" applyBorder="1"/>
    <xf numFmtId="0" fontId="0" fillId="0" borderId="3" xfId="0" applyBorder="1"/>
    <xf numFmtId="4" fontId="0" fillId="3" borderId="3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4" xfId="0" applyFill="1" applyBorder="1" applyAlignment="1">
      <alignment horizontal="left"/>
    </xf>
    <xf numFmtId="0" fontId="0" fillId="3" borderId="3" xfId="0" applyFill="1" applyBorder="1" applyAlignment="1">
      <alignment wrapText="1"/>
    </xf>
    <xf numFmtId="0" fontId="0" fillId="0" borderId="6" xfId="0" applyBorder="1" applyAlignment="1">
      <alignment horizontal="left"/>
    </xf>
    <xf numFmtId="0" fontId="0" fillId="3" borderId="6" xfId="0" applyFill="1" applyBorder="1" applyAlignment="1">
      <alignment horizontal="center"/>
    </xf>
    <xf numFmtId="4" fontId="0" fillId="3" borderId="4" xfId="0" applyNumberFormat="1" applyFill="1" applyBorder="1" applyAlignment="1"/>
    <xf numFmtId="0" fontId="0" fillId="3" borderId="3" xfId="0" applyFill="1" applyBorder="1"/>
    <xf numFmtId="4" fontId="0" fillId="4" borderId="3" xfId="0" applyNumberFormat="1" applyFill="1" applyBorder="1"/>
    <xf numFmtId="2" fontId="0" fillId="0" borderId="3" xfId="0" applyNumberFormat="1" applyFill="1" applyBorder="1"/>
    <xf numFmtId="4" fontId="0" fillId="3" borderId="3" xfId="0" applyNumberFormat="1" applyFill="1" applyBorder="1" applyAlignment="1"/>
    <xf numFmtId="0" fontId="0" fillId="5" borderId="0" xfId="0" applyFill="1" applyBorder="1" applyAlignment="1">
      <alignment horizontal="center"/>
    </xf>
    <xf numFmtId="4" fontId="0" fillId="5" borderId="0" xfId="0" applyNumberFormat="1" applyFill="1"/>
    <xf numFmtId="0" fontId="0" fillId="5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3" xfId="0" applyNumberFormat="1" applyFill="1" applyBorder="1" applyAlignment="1">
      <alignment vertical="center"/>
    </xf>
    <xf numFmtId="4" fontId="0" fillId="0" borderId="0" xfId="0" applyNumberFormat="1" applyFill="1" applyBorder="1"/>
    <xf numFmtId="4" fontId="0" fillId="0" borderId="0" xfId="0" applyNumberFormat="1"/>
    <xf numFmtId="0" fontId="0" fillId="3" borderId="3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/>
    <xf numFmtId="165" fontId="6" fillId="0" borderId="3" xfId="0" applyNumberFormat="1" applyFont="1" applyFill="1" applyBorder="1" applyAlignment="1"/>
    <xf numFmtId="0" fontId="6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4" fontId="0" fillId="0" borderId="4" xfId="0" applyNumberFormat="1" applyFill="1" applyBorder="1"/>
    <xf numFmtId="4" fontId="0" fillId="0" borderId="4" xfId="0" applyNumberFormat="1" applyFill="1" applyBorder="1" applyAlignment="1"/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/>
    </xf>
    <xf numFmtId="49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Fill="1" applyBorder="1"/>
    <xf numFmtId="0" fontId="9" fillId="4" borderId="6" xfId="0" applyFont="1" applyFill="1" applyBorder="1" applyAlignment="1">
      <alignment horizontal="center"/>
    </xf>
    <xf numFmtId="4" fontId="9" fillId="4" borderId="6" xfId="0" applyNumberFormat="1" applyFont="1" applyFill="1" applyBorder="1" applyAlignment="1"/>
    <xf numFmtId="0" fontId="9" fillId="4" borderId="6" xfId="0" applyFont="1" applyFill="1" applyBorder="1" applyAlignment="1"/>
    <xf numFmtId="0" fontId="9" fillId="4" borderId="4" xfId="0" applyFont="1" applyFill="1" applyBorder="1" applyAlignment="1"/>
    <xf numFmtId="0" fontId="0" fillId="7" borderId="3" xfId="0" applyFill="1" applyBorder="1" applyAlignment="1">
      <alignment horizontal="center"/>
    </xf>
    <xf numFmtId="4" fontId="0" fillId="7" borderId="3" xfId="0" applyNumberFormat="1" applyFill="1" applyBorder="1" applyAlignment="1"/>
    <xf numFmtId="0" fontId="0" fillId="0" borderId="3" xfId="0" applyFill="1" applyBorder="1" applyAlignment="1">
      <alignment horizontal="right"/>
    </xf>
    <xf numFmtId="0" fontId="0" fillId="6" borderId="3" xfId="0" applyFill="1" applyBorder="1" applyAlignment="1">
      <alignment horizontal="center"/>
    </xf>
    <xf numFmtId="4" fontId="0" fillId="6" borderId="4" xfId="0" applyNumberFormat="1" applyFill="1" applyBorder="1"/>
    <xf numFmtId="0" fontId="0" fillId="6" borderId="4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2" fillId="2" borderId="0" xfId="0" applyFont="1" applyFill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6" xfId="0" applyBorder="1" applyAlignment="1"/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5" xfId="0" applyFill="1" applyBorder="1"/>
    <xf numFmtId="0" fontId="0" fillId="0" borderId="3" xfId="0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3" xfId="0" applyNumberFormat="1" applyFill="1" applyBorder="1" applyAlignment="1">
      <alignment horizontal="right"/>
    </xf>
    <xf numFmtId="49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6" fillId="0" borderId="3" xfId="0" applyFont="1" applyFill="1" applyBorder="1" applyAlignment="1">
      <alignment horizontal="left" vertical="center"/>
    </xf>
    <xf numFmtId="4" fontId="6" fillId="3" borderId="3" xfId="0" applyNumberFormat="1" applyFont="1" applyFill="1" applyBorder="1"/>
    <xf numFmtId="4" fontId="6" fillId="6" borderId="3" xfId="0" applyNumberFormat="1" applyFont="1" applyFill="1" applyBorder="1"/>
    <xf numFmtId="0" fontId="6" fillId="0" borderId="3" xfId="0" applyFont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right"/>
    </xf>
    <xf numFmtId="0" fontId="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165" fontId="6" fillId="0" borderId="3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5" fillId="0" borderId="3" xfId="0" applyNumberFormat="1" applyFont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/>
    <xf numFmtId="4" fontId="0" fillId="0" borderId="0" xfId="0" applyNumberFormat="1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" fontId="6" fillId="0" borderId="3" xfId="0" applyNumberFormat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0" fillId="0" borderId="3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6" borderId="0" xfId="0" applyFill="1" applyBorder="1" applyAlignment="1">
      <alignment horizontal="center"/>
    </xf>
    <xf numFmtId="4" fontId="0" fillId="6" borderId="0" xfId="0" applyNumberFormat="1" applyFill="1"/>
    <xf numFmtId="0" fontId="0" fillId="6" borderId="0" xfId="0" applyFill="1"/>
    <xf numFmtId="4" fontId="0" fillId="4" borderId="0" xfId="0" applyNumberFormat="1" applyFill="1"/>
    <xf numFmtId="0" fontId="0" fillId="4" borderId="0" xfId="0" applyFill="1"/>
    <xf numFmtId="0" fontId="7" fillId="0" borderId="0" xfId="0" applyFont="1" applyFill="1" applyAlignment="1">
      <alignment horizontal="right"/>
    </xf>
    <xf numFmtId="0" fontId="0" fillId="0" borderId="3" xfId="0" applyBorder="1" applyAlignment="1"/>
    <xf numFmtId="0" fontId="0" fillId="0" borderId="3" xfId="0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164" fontId="4" fillId="8" borderId="1" xfId="0" applyNumberFormat="1" applyFont="1" applyFill="1" applyBorder="1" applyAlignment="1">
      <alignment horizontal="right" vertical="center"/>
    </xf>
    <xf numFmtId="0" fontId="4" fillId="8" borderId="2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9"/>
  <sheetViews>
    <sheetView tabSelected="1" topLeftCell="A100" zoomScale="110" zoomScaleNormal="110" workbookViewId="0">
      <selection activeCell="B111" sqref="B111"/>
    </sheetView>
  </sheetViews>
  <sheetFormatPr defaultRowHeight="15" x14ac:dyDescent="0.25"/>
  <cols>
    <col min="1" max="1" width="49.140625" customWidth="1"/>
    <col min="2" max="2" width="14.42578125" customWidth="1"/>
    <col min="3" max="3" width="17.85546875" style="35" bestFit="1" customWidth="1"/>
    <col min="4" max="4" width="27" style="3" bestFit="1" customWidth="1"/>
    <col min="5" max="5" width="11.5703125" customWidth="1"/>
    <col min="6" max="6" width="8.28515625" bestFit="1" customWidth="1"/>
    <col min="7" max="7" width="73.5703125" customWidth="1"/>
  </cols>
  <sheetData>
    <row r="2" spans="1:11" ht="122.25" customHeight="1" x14ac:dyDescent="0.25">
      <c r="A2" s="1" t="s">
        <v>0</v>
      </c>
      <c r="B2" s="2"/>
      <c r="E2" s="4"/>
    </row>
    <row r="3" spans="1:11" ht="23.25" x14ac:dyDescent="0.35">
      <c r="A3" s="5" t="s">
        <v>1</v>
      </c>
      <c r="B3" s="6"/>
      <c r="C3" s="73"/>
      <c r="D3" s="7"/>
      <c r="E3" s="8"/>
      <c r="F3" s="9"/>
      <c r="G3" s="9"/>
    </row>
    <row r="4" spans="1:11" x14ac:dyDescent="0.25">
      <c r="B4" s="2"/>
      <c r="E4" s="4"/>
    </row>
    <row r="5" spans="1:11" x14ac:dyDescent="0.25">
      <c r="A5" s="10" t="s">
        <v>174</v>
      </c>
      <c r="B5" s="2"/>
      <c r="E5" s="4"/>
    </row>
    <row r="6" spans="1:11" ht="15.75" thickBot="1" x14ac:dyDescent="0.3">
      <c r="A6" s="11"/>
      <c r="B6" s="2"/>
      <c r="C6" s="74"/>
      <c r="D6" s="1"/>
      <c r="E6" s="4"/>
    </row>
    <row r="7" spans="1:11" ht="48" thickTop="1" x14ac:dyDescent="0.25">
      <c r="A7" s="162" t="s">
        <v>2</v>
      </c>
      <c r="B7" s="163" t="s">
        <v>3</v>
      </c>
      <c r="C7" s="164" t="s">
        <v>4</v>
      </c>
      <c r="D7" s="165" t="s">
        <v>5</v>
      </c>
      <c r="E7" s="166" t="s">
        <v>6</v>
      </c>
      <c r="F7" s="162" t="s">
        <v>7</v>
      </c>
      <c r="G7" s="167" t="s">
        <v>8</v>
      </c>
      <c r="I7" s="47" t="s">
        <v>39</v>
      </c>
    </row>
    <row r="8" spans="1:11" x14ac:dyDescent="0.25">
      <c r="A8" s="86" t="s">
        <v>111</v>
      </c>
      <c r="B8" s="53" t="s">
        <v>22</v>
      </c>
      <c r="C8" s="81" t="s">
        <v>22</v>
      </c>
      <c r="D8" s="89" t="s">
        <v>9</v>
      </c>
      <c r="E8" s="48">
        <v>136.43</v>
      </c>
      <c r="F8" s="49">
        <v>3211</v>
      </c>
      <c r="G8" s="86" t="s">
        <v>94</v>
      </c>
      <c r="I8" s="47"/>
    </row>
    <row r="9" spans="1:11" x14ac:dyDescent="0.25">
      <c r="A9" s="90" t="s">
        <v>117</v>
      </c>
      <c r="B9" s="84" t="s">
        <v>125</v>
      </c>
      <c r="C9" s="81" t="s">
        <v>11</v>
      </c>
      <c r="D9" s="89" t="s">
        <v>9</v>
      </c>
      <c r="E9" s="48">
        <v>445</v>
      </c>
      <c r="F9" s="49">
        <v>3211</v>
      </c>
      <c r="G9" s="86" t="s">
        <v>94</v>
      </c>
      <c r="I9" s="47"/>
    </row>
    <row r="10" spans="1:11" x14ac:dyDescent="0.25">
      <c r="A10" s="90" t="s">
        <v>161</v>
      </c>
      <c r="B10" s="84" t="s">
        <v>179</v>
      </c>
      <c r="C10" s="81" t="s">
        <v>120</v>
      </c>
      <c r="D10" s="89" t="s">
        <v>9</v>
      </c>
      <c r="E10" s="48">
        <v>81.86</v>
      </c>
      <c r="F10" s="49">
        <v>3211</v>
      </c>
      <c r="G10" s="86" t="s">
        <v>94</v>
      </c>
      <c r="I10" s="47"/>
    </row>
    <row r="11" spans="1:11" x14ac:dyDescent="0.25">
      <c r="A11" s="135"/>
      <c r="B11" s="136"/>
      <c r="C11" s="136"/>
      <c r="D11" s="137"/>
      <c r="E11" s="87">
        <f>SUM(E8:E10)</f>
        <v>663.29000000000008</v>
      </c>
      <c r="F11" s="127"/>
      <c r="G11" s="127"/>
      <c r="I11" s="47"/>
      <c r="J11" t="s">
        <v>39</v>
      </c>
    </row>
    <row r="12" spans="1:11" x14ac:dyDescent="0.25">
      <c r="A12" s="132" t="s">
        <v>97</v>
      </c>
      <c r="B12" s="133"/>
      <c r="C12" s="133"/>
      <c r="D12" s="134"/>
      <c r="E12" s="88">
        <f>E11</f>
        <v>663.29000000000008</v>
      </c>
      <c r="F12" s="132"/>
      <c r="G12" s="134"/>
      <c r="I12" s="47"/>
    </row>
    <row r="13" spans="1:11" x14ac:dyDescent="0.25">
      <c r="A13" s="112" t="s">
        <v>149</v>
      </c>
      <c r="B13" s="110">
        <v>58353015102</v>
      </c>
      <c r="C13" s="110" t="s">
        <v>10</v>
      </c>
      <c r="D13" s="104" t="s">
        <v>9</v>
      </c>
      <c r="E13" s="109">
        <v>461.88</v>
      </c>
      <c r="F13" s="123">
        <v>3221</v>
      </c>
      <c r="G13" s="111" t="s">
        <v>119</v>
      </c>
      <c r="I13" s="47"/>
    </row>
    <row r="14" spans="1:11" s="47" customFormat="1" x14ac:dyDescent="0.25">
      <c r="A14" s="86" t="s">
        <v>72</v>
      </c>
      <c r="B14" s="84" t="s">
        <v>77</v>
      </c>
      <c r="C14" s="81" t="s">
        <v>11</v>
      </c>
      <c r="D14" s="104" t="s">
        <v>9</v>
      </c>
      <c r="E14" s="48">
        <v>547.87</v>
      </c>
      <c r="F14" s="49">
        <v>3221</v>
      </c>
      <c r="G14" s="86" t="s">
        <v>73</v>
      </c>
    </row>
    <row r="15" spans="1:11" s="47" customFormat="1" x14ac:dyDescent="0.25">
      <c r="A15" s="86" t="s">
        <v>126</v>
      </c>
      <c r="B15" s="84" t="s">
        <v>133</v>
      </c>
      <c r="C15" s="81" t="s">
        <v>11</v>
      </c>
      <c r="D15" s="104" t="s">
        <v>9</v>
      </c>
      <c r="E15" s="48">
        <v>42</v>
      </c>
      <c r="F15" s="49">
        <v>3221</v>
      </c>
      <c r="G15" s="86" t="s">
        <v>73</v>
      </c>
      <c r="K15" s="47" t="s">
        <v>39</v>
      </c>
    </row>
    <row r="16" spans="1:11" s="47" customFormat="1" x14ac:dyDescent="0.25">
      <c r="A16" s="86" t="s">
        <v>102</v>
      </c>
      <c r="B16" s="84" t="s">
        <v>103</v>
      </c>
      <c r="C16" s="81" t="s">
        <v>10</v>
      </c>
      <c r="D16" s="104" t="s">
        <v>9</v>
      </c>
      <c r="E16" s="98">
        <v>227.75</v>
      </c>
      <c r="F16" s="49">
        <v>3221</v>
      </c>
      <c r="G16" s="86" t="s">
        <v>73</v>
      </c>
    </row>
    <row r="17" spans="1:12" s="47" customFormat="1" x14ac:dyDescent="0.25">
      <c r="A17" s="86" t="s">
        <v>170</v>
      </c>
      <c r="B17" s="53" t="s">
        <v>22</v>
      </c>
      <c r="C17" s="103" t="s">
        <v>22</v>
      </c>
      <c r="D17" s="104" t="s">
        <v>9</v>
      </c>
      <c r="E17" s="98">
        <v>0.03</v>
      </c>
      <c r="F17" s="49">
        <v>3221</v>
      </c>
      <c r="G17" s="86" t="s">
        <v>116</v>
      </c>
    </row>
    <row r="18" spans="1:12" x14ac:dyDescent="0.25">
      <c r="A18" s="54" t="s">
        <v>147</v>
      </c>
      <c r="B18" s="102">
        <v>72859545484</v>
      </c>
      <c r="C18" s="99" t="s">
        <v>11</v>
      </c>
      <c r="D18" s="22" t="s">
        <v>9</v>
      </c>
      <c r="E18" s="18">
        <v>9.48</v>
      </c>
      <c r="F18" s="49">
        <v>3221</v>
      </c>
      <c r="G18" s="86" t="s">
        <v>73</v>
      </c>
      <c r="H18" s="47"/>
      <c r="I18" s="47"/>
    </row>
    <row r="19" spans="1:12" x14ac:dyDescent="0.25">
      <c r="A19" s="54" t="s">
        <v>145</v>
      </c>
      <c r="B19" s="126">
        <v>32614011568</v>
      </c>
      <c r="C19" s="99" t="s">
        <v>180</v>
      </c>
      <c r="D19" s="22" t="s">
        <v>9</v>
      </c>
      <c r="E19" s="51">
        <v>28.98</v>
      </c>
      <c r="F19" s="49">
        <v>3221</v>
      </c>
      <c r="G19" s="86" t="s">
        <v>73</v>
      </c>
      <c r="H19" s="47"/>
      <c r="I19" s="47"/>
    </row>
    <row r="20" spans="1:12" x14ac:dyDescent="0.25">
      <c r="A20" s="128" t="s">
        <v>12</v>
      </c>
      <c r="B20" s="129"/>
      <c r="C20" s="129"/>
      <c r="D20" s="130"/>
      <c r="E20" s="20">
        <f>SUM(E13:E19)</f>
        <v>1317.99</v>
      </c>
      <c r="F20" s="131"/>
      <c r="G20" s="131"/>
      <c r="H20" s="47"/>
      <c r="I20" s="47"/>
    </row>
    <row r="21" spans="1:12" x14ac:dyDescent="0.25">
      <c r="A21" s="54" t="s">
        <v>95</v>
      </c>
      <c r="B21" s="122">
        <v>29851677029</v>
      </c>
      <c r="C21" s="78" t="s">
        <v>11</v>
      </c>
      <c r="D21" s="13" t="s">
        <v>9</v>
      </c>
      <c r="E21" s="18">
        <v>148.80000000000001</v>
      </c>
      <c r="F21" s="71">
        <v>3222</v>
      </c>
      <c r="G21" s="12" t="s">
        <v>78</v>
      </c>
      <c r="H21" s="47"/>
      <c r="I21" s="47"/>
    </row>
    <row r="22" spans="1:12" x14ac:dyDescent="0.25">
      <c r="A22" s="79" t="s">
        <v>141</v>
      </c>
      <c r="B22" s="122">
        <v>88148846119</v>
      </c>
      <c r="C22" s="21" t="s">
        <v>101</v>
      </c>
      <c r="D22" s="13" t="s">
        <v>9</v>
      </c>
      <c r="E22" s="52">
        <v>25.8</v>
      </c>
      <c r="F22" s="114">
        <v>3222</v>
      </c>
      <c r="G22" s="12" t="s">
        <v>78</v>
      </c>
      <c r="H22" s="47"/>
      <c r="I22" s="47"/>
    </row>
    <row r="23" spans="1:12" x14ac:dyDescent="0.25">
      <c r="A23" s="54" t="s">
        <v>158</v>
      </c>
      <c r="B23" s="83" t="s">
        <v>163</v>
      </c>
      <c r="C23" s="78" t="s">
        <v>146</v>
      </c>
      <c r="D23" s="13" t="s">
        <v>9</v>
      </c>
      <c r="E23" s="18">
        <v>13.5</v>
      </c>
      <c r="F23" s="19">
        <v>3222</v>
      </c>
      <c r="G23" s="12" t="s">
        <v>78</v>
      </c>
      <c r="H23" s="47"/>
      <c r="I23" s="47"/>
    </row>
    <row r="24" spans="1:12" s="47" customFormat="1" x14ac:dyDescent="0.25">
      <c r="A24" s="79" t="s">
        <v>131</v>
      </c>
      <c r="B24" s="122">
        <v>29955634590</v>
      </c>
      <c r="C24" s="21" t="s">
        <v>10</v>
      </c>
      <c r="D24" s="13" t="s">
        <v>9</v>
      </c>
      <c r="E24" s="18">
        <v>34.42</v>
      </c>
      <c r="F24" s="12">
        <v>3222</v>
      </c>
      <c r="G24" s="12" t="s">
        <v>78</v>
      </c>
      <c r="I24" s="47" t="s">
        <v>39</v>
      </c>
    </row>
    <row r="25" spans="1:12" x14ac:dyDescent="0.25">
      <c r="A25" s="12" t="s">
        <v>86</v>
      </c>
      <c r="B25" s="122">
        <v>25975412650</v>
      </c>
      <c r="C25" s="21" t="s">
        <v>11</v>
      </c>
      <c r="D25" s="13" t="s">
        <v>9</v>
      </c>
      <c r="E25" s="52">
        <v>24.52</v>
      </c>
      <c r="F25" s="12">
        <v>3222</v>
      </c>
      <c r="G25" s="12" t="s">
        <v>78</v>
      </c>
      <c r="I25" s="47" t="s">
        <v>39</v>
      </c>
      <c r="J25" t="s">
        <v>39</v>
      </c>
    </row>
    <row r="26" spans="1:12" ht="14.25" customHeight="1" x14ac:dyDescent="0.25">
      <c r="A26" s="79" t="s">
        <v>143</v>
      </c>
      <c r="B26" s="122" t="s">
        <v>22</v>
      </c>
      <c r="C26" s="99" t="s">
        <v>22</v>
      </c>
      <c r="D26" s="13" t="s">
        <v>9</v>
      </c>
      <c r="E26" s="52">
        <v>222</v>
      </c>
      <c r="F26" s="12">
        <v>3222</v>
      </c>
      <c r="G26" s="12" t="s">
        <v>78</v>
      </c>
      <c r="I26" s="47"/>
    </row>
    <row r="27" spans="1:12" ht="14.25" customHeight="1" x14ac:dyDescent="0.25">
      <c r="A27" s="79" t="s">
        <v>118</v>
      </c>
      <c r="B27" s="101" t="s">
        <v>142</v>
      </c>
      <c r="C27" s="82" t="s">
        <v>11</v>
      </c>
      <c r="D27" s="13" t="s">
        <v>9</v>
      </c>
      <c r="E27" s="98">
        <v>286.25</v>
      </c>
      <c r="F27" s="19">
        <v>3222</v>
      </c>
      <c r="G27" s="12" t="s">
        <v>78</v>
      </c>
      <c r="H27" s="47"/>
      <c r="I27" s="47"/>
      <c r="K27" t="s">
        <v>39</v>
      </c>
    </row>
    <row r="28" spans="1:12" x14ac:dyDescent="0.25">
      <c r="A28" s="128" t="s">
        <v>82</v>
      </c>
      <c r="B28" s="129"/>
      <c r="C28" s="129"/>
      <c r="D28" s="130"/>
      <c r="E28" s="20">
        <f>SUM(E21:E27)</f>
        <v>755.29000000000008</v>
      </c>
      <c r="F28" s="131"/>
      <c r="G28" s="131"/>
      <c r="H28" s="47"/>
      <c r="I28" s="47"/>
      <c r="L28" t="s">
        <v>39</v>
      </c>
    </row>
    <row r="29" spans="1:12" ht="14.25" customHeight="1" x14ac:dyDescent="0.25">
      <c r="A29" s="12" t="s">
        <v>13</v>
      </c>
      <c r="B29" s="17">
        <v>43965974818</v>
      </c>
      <c r="C29" s="68" t="s">
        <v>10</v>
      </c>
      <c r="D29" s="13" t="s">
        <v>9</v>
      </c>
      <c r="E29" s="14">
        <v>778.21</v>
      </c>
      <c r="F29" s="12">
        <v>3223</v>
      </c>
      <c r="G29" s="12" t="s">
        <v>14</v>
      </c>
      <c r="H29" s="47"/>
      <c r="I29" s="47" t="s">
        <v>39</v>
      </c>
    </row>
    <row r="30" spans="1:12" x14ac:dyDescent="0.25">
      <c r="A30" s="128" t="s">
        <v>15</v>
      </c>
      <c r="B30" s="129"/>
      <c r="C30" s="129"/>
      <c r="D30" s="130"/>
      <c r="E30" s="20">
        <f>E29</f>
        <v>778.21</v>
      </c>
      <c r="F30" s="131"/>
      <c r="G30" s="131"/>
      <c r="H30" s="47"/>
      <c r="I30" s="47" t="s">
        <v>39</v>
      </c>
      <c r="J30" t="s">
        <v>39</v>
      </c>
    </row>
    <row r="31" spans="1:12" x14ac:dyDescent="0.25">
      <c r="A31" s="79" t="s">
        <v>165</v>
      </c>
      <c r="B31" s="126">
        <v>78968894796</v>
      </c>
      <c r="C31" s="124" t="s">
        <v>10</v>
      </c>
      <c r="D31" s="16" t="s">
        <v>9</v>
      </c>
      <c r="E31" s="18">
        <v>384.18</v>
      </c>
      <c r="F31" s="22">
        <v>3224</v>
      </c>
      <c r="G31" s="23" t="s">
        <v>16</v>
      </c>
      <c r="H31" s="47"/>
      <c r="I31" s="47"/>
    </row>
    <row r="32" spans="1:12" x14ac:dyDescent="0.25">
      <c r="A32" s="79" t="s">
        <v>105</v>
      </c>
      <c r="B32" s="56" t="s">
        <v>22</v>
      </c>
      <c r="C32" s="68" t="s">
        <v>22</v>
      </c>
      <c r="D32" s="16" t="s">
        <v>9</v>
      </c>
      <c r="E32" s="18">
        <v>14.9</v>
      </c>
      <c r="F32" s="22">
        <v>3224</v>
      </c>
      <c r="G32" s="23" t="s">
        <v>16</v>
      </c>
      <c r="H32" s="47"/>
      <c r="I32" s="47"/>
    </row>
    <row r="33" spans="1:10" x14ac:dyDescent="0.25">
      <c r="A33" s="54" t="s">
        <v>104</v>
      </c>
      <c r="B33" s="113">
        <v>71642207963</v>
      </c>
      <c r="C33" s="21" t="s">
        <v>10</v>
      </c>
      <c r="D33" s="16" t="s">
        <v>9</v>
      </c>
      <c r="E33" s="18">
        <v>71.64</v>
      </c>
      <c r="F33" s="22">
        <v>3324</v>
      </c>
      <c r="G33" s="23" t="s">
        <v>16</v>
      </c>
      <c r="H33" s="47"/>
      <c r="I33" s="47"/>
    </row>
    <row r="34" spans="1:10" x14ac:dyDescent="0.25">
      <c r="A34" s="128" t="s">
        <v>17</v>
      </c>
      <c r="B34" s="129"/>
      <c r="C34" s="129"/>
      <c r="D34" s="130"/>
      <c r="E34" s="20">
        <f>SUM(E31:E33)</f>
        <v>470.71999999999997</v>
      </c>
      <c r="F34" s="131"/>
      <c r="G34" s="131"/>
      <c r="H34" s="47"/>
      <c r="I34" s="47"/>
    </row>
    <row r="35" spans="1:10" x14ac:dyDescent="0.25">
      <c r="A35" s="154" t="s">
        <v>18</v>
      </c>
      <c r="B35" s="155"/>
      <c r="C35" s="155"/>
      <c r="D35" s="58"/>
      <c r="E35" s="59">
        <f>E30+E28+E20+E34</f>
        <v>3322.2099999999996</v>
      </c>
      <c r="F35" s="60"/>
      <c r="G35" s="61"/>
      <c r="I35" s="47"/>
    </row>
    <row r="36" spans="1:10" x14ac:dyDescent="0.25">
      <c r="A36" s="12" t="s">
        <v>21</v>
      </c>
      <c r="B36" s="56">
        <v>85821130368</v>
      </c>
      <c r="C36" s="68" t="s">
        <v>10</v>
      </c>
      <c r="D36" s="13" t="s">
        <v>9</v>
      </c>
      <c r="E36" s="18">
        <v>1.66</v>
      </c>
      <c r="F36" s="12">
        <v>3231</v>
      </c>
      <c r="G36" s="12" t="s">
        <v>20</v>
      </c>
      <c r="I36" s="47"/>
    </row>
    <row r="37" spans="1:10" x14ac:dyDescent="0.25">
      <c r="A37" s="12" t="s">
        <v>19</v>
      </c>
      <c r="B37" s="56">
        <v>81793146560</v>
      </c>
      <c r="C37" s="68" t="s">
        <v>10</v>
      </c>
      <c r="D37" s="13" t="s">
        <v>9</v>
      </c>
      <c r="E37" s="18">
        <v>538.54</v>
      </c>
      <c r="F37" s="12">
        <v>3231</v>
      </c>
      <c r="G37" s="12" t="s">
        <v>20</v>
      </c>
      <c r="I37" s="47"/>
    </row>
    <row r="38" spans="1:10" x14ac:dyDescent="0.25">
      <c r="A38" s="12" t="s">
        <v>106</v>
      </c>
      <c r="B38" s="56">
        <v>29524210204</v>
      </c>
      <c r="C38" s="68" t="s">
        <v>10</v>
      </c>
      <c r="D38" s="13" t="s">
        <v>9</v>
      </c>
      <c r="E38" s="18">
        <v>31.41</v>
      </c>
      <c r="F38" s="12">
        <v>3231</v>
      </c>
      <c r="G38" s="12" t="s">
        <v>20</v>
      </c>
      <c r="H38" t="s">
        <v>39</v>
      </c>
      <c r="I38" s="47"/>
    </row>
    <row r="39" spans="1:10" x14ac:dyDescent="0.25">
      <c r="A39" s="12" t="s">
        <v>79</v>
      </c>
      <c r="B39" s="55" t="s">
        <v>83</v>
      </c>
      <c r="C39" s="68" t="s">
        <v>11</v>
      </c>
      <c r="D39" s="13" t="s">
        <v>9</v>
      </c>
      <c r="E39" s="18">
        <v>1337.5</v>
      </c>
      <c r="F39" s="12">
        <v>3231</v>
      </c>
      <c r="G39" s="12" t="s">
        <v>70</v>
      </c>
      <c r="I39" s="47"/>
    </row>
    <row r="40" spans="1:10" x14ac:dyDescent="0.25">
      <c r="A40" s="12" t="s">
        <v>181</v>
      </c>
      <c r="B40" s="83" t="s">
        <v>182</v>
      </c>
      <c r="C40" s="124" t="s">
        <v>183</v>
      </c>
      <c r="D40" s="13" t="s">
        <v>9</v>
      </c>
      <c r="E40" s="18">
        <v>750</v>
      </c>
      <c r="F40" s="12">
        <v>3231</v>
      </c>
      <c r="G40" s="12" t="s">
        <v>70</v>
      </c>
      <c r="I40" s="47"/>
    </row>
    <row r="41" spans="1:10" x14ac:dyDescent="0.25">
      <c r="A41" s="12" t="s">
        <v>90</v>
      </c>
      <c r="B41" s="55" t="s">
        <v>92</v>
      </c>
      <c r="C41" s="68" t="s">
        <v>10</v>
      </c>
      <c r="D41" s="13" t="s">
        <v>9</v>
      </c>
      <c r="E41" s="18">
        <v>1.6</v>
      </c>
      <c r="F41" s="12">
        <v>3231</v>
      </c>
      <c r="G41" s="12" t="s">
        <v>91</v>
      </c>
      <c r="I41" s="47"/>
    </row>
    <row r="42" spans="1:10" x14ac:dyDescent="0.25">
      <c r="A42" s="128" t="s">
        <v>23</v>
      </c>
      <c r="B42" s="129"/>
      <c r="C42" s="129"/>
      <c r="D42" s="130"/>
      <c r="E42" s="20">
        <f>SUM(E36:E41)</f>
        <v>2660.7099999999996</v>
      </c>
      <c r="F42" s="131"/>
      <c r="G42" s="131"/>
      <c r="I42" s="47" t="s">
        <v>39</v>
      </c>
    </row>
    <row r="43" spans="1:10" x14ac:dyDescent="0.25">
      <c r="A43" s="16" t="s">
        <v>113</v>
      </c>
      <c r="B43" s="21">
        <v>96320385428</v>
      </c>
      <c r="C43" s="21" t="s">
        <v>101</v>
      </c>
      <c r="D43" s="13" t="s">
        <v>9</v>
      </c>
      <c r="E43" s="18">
        <v>353.75</v>
      </c>
      <c r="F43" s="80">
        <v>3232</v>
      </c>
      <c r="G43" s="16" t="s">
        <v>109</v>
      </c>
      <c r="I43" s="47"/>
    </row>
    <row r="44" spans="1:10" x14ac:dyDescent="0.25">
      <c r="A44" s="16" t="s">
        <v>127</v>
      </c>
      <c r="B44" s="21" t="s">
        <v>22</v>
      </c>
      <c r="C44" s="21" t="s">
        <v>22</v>
      </c>
      <c r="D44" s="13" t="s">
        <v>9</v>
      </c>
      <c r="E44" s="18">
        <v>2160</v>
      </c>
      <c r="F44" s="93">
        <v>3232</v>
      </c>
      <c r="G44" s="16" t="s">
        <v>68</v>
      </c>
      <c r="I44" s="47"/>
      <c r="J44" t="s">
        <v>39</v>
      </c>
    </row>
    <row r="45" spans="1:10" x14ac:dyDescent="0.25">
      <c r="A45" s="16" t="s">
        <v>167</v>
      </c>
      <c r="B45" s="125" t="s">
        <v>22</v>
      </c>
      <c r="C45" s="125" t="s">
        <v>22</v>
      </c>
      <c r="D45" s="13" t="s">
        <v>9</v>
      </c>
      <c r="E45" s="18">
        <v>187.5</v>
      </c>
      <c r="F45" s="126">
        <v>3232</v>
      </c>
      <c r="G45" s="16" t="s">
        <v>109</v>
      </c>
      <c r="I45" s="47"/>
    </row>
    <row r="46" spans="1:10" x14ac:dyDescent="0.25">
      <c r="A46" s="16" t="s">
        <v>84</v>
      </c>
      <c r="B46" s="21" t="s">
        <v>22</v>
      </c>
      <c r="C46" s="21" t="s">
        <v>22</v>
      </c>
      <c r="D46" s="13" t="s">
        <v>9</v>
      </c>
      <c r="E46" s="18">
        <v>200</v>
      </c>
      <c r="F46" s="50">
        <v>3232</v>
      </c>
      <c r="G46" s="16" t="s">
        <v>68</v>
      </c>
      <c r="I46" s="47"/>
    </row>
    <row r="47" spans="1:10" x14ac:dyDescent="0.25">
      <c r="A47" s="128" t="s">
        <v>67</v>
      </c>
      <c r="B47" s="129"/>
      <c r="C47" s="129"/>
      <c r="D47" s="130"/>
      <c r="E47" s="20">
        <f>SUM(E43:E46)</f>
        <v>2901.25</v>
      </c>
      <c r="F47" s="131"/>
      <c r="G47" s="131"/>
      <c r="H47" s="47"/>
      <c r="I47" s="47"/>
    </row>
    <row r="48" spans="1:10" x14ac:dyDescent="0.25">
      <c r="A48" s="12" t="s">
        <v>184</v>
      </c>
      <c r="B48" s="56">
        <v>63942560343</v>
      </c>
      <c r="C48" s="68" t="s">
        <v>130</v>
      </c>
      <c r="D48" s="13" t="s">
        <v>9</v>
      </c>
      <c r="E48" s="18">
        <v>1875</v>
      </c>
      <c r="F48" s="15">
        <v>3233</v>
      </c>
      <c r="G48" s="19" t="s">
        <v>121</v>
      </c>
      <c r="H48" s="47"/>
      <c r="I48" s="47"/>
    </row>
    <row r="49" spans="1:12" x14ac:dyDescent="0.25">
      <c r="A49" s="12" t="s">
        <v>166</v>
      </c>
      <c r="B49" s="56" t="s">
        <v>22</v>
      </c>
      <c r="C49" s="68" t="s">
        <v>22</v>
      </c>
      <c r="D49" s="13" t="s">
        <v>9</v>
      </c>
      <c r="E49" s="18">
        <v>15.94</v>
      </c>
      <c r="F49" s="15">
        <v>3233</v>
      </c>
      <c r="G49" s="19" t="s">
        <v>121</v>
      </c>
      <c r="H49" s="47"/>
      <c r="I49" s="47"/>
    </row>
    <row r="50" spans="1:12" x14ac:dyDescent="0.25">
      <c r="A50" s="128" t="s">
        <v>25</v>
      </c>
      <c r="B50" s="129"/>
      <c r="C50" s="129"/>
      <c r="D50" s="130"/>
      <c r="E50" s="20">
        <f>SUM(E48:E49)</f>
        <v>1890.94</v>
      </c>
      <c r="F50" s="131"/>
      <c r="G50" s="131"/>
      <c r="H50" s="47" t="s">
        <v>39</v>
      </c>
      <c r="I50" s="47" t="s">
        <v>39</v>
      </c>
    </row>
    <row r="51" spans="1:12" x14ac:dyDescent="0.25">
      <c r="A51" s="12" t="s">
        <v>28</v>
      </c>
      <c r="B51" s="85">
        <v>38812451417</v>
      </c>
      <c r="C51" s="68" t="s">
        <v>11</v>
      </c>
      <c r="D51" s="13" t="s">
        <v>9</v>
      </c>
      <c r="E51" s="18">
        <v>363.19</v>
      </c>
      <c r="F51" s="19">
        <v>3234</v>
      </c>
      <c r="G51" s="12" t="s">
        <v>27</v>
      </c>
      <c r="H51" s="47"/>
      <c r="I51" s="47"/>
    </row>
    <row r="52" spans="1:12" x14ac:dyDescent="0.25">
      <c r="A52" s="12" t="s">
        <v>29</v>
      </c>
      <c r="B52" s="56">
        <v>56826138353</v>
      </c>
      <c r="C52" s="68" t="s">
        <v>11</v>
      </c>
      <c r="D52" s="13" t="s">
        <v>9</v>
      </c>
      <c r="E52" s="18">
        <v>168</v>
      </c>
      <c r="F52" s="19">
        <v>3234</v>
      </c>
      <c r="G52" s="15" t="s">
        <v>30</v>
      </c>
      <c r="H52" s="47"/>
      <c r="I52" s="47"/>
    </row>
    <row r="53" spans="1:12" x14ac:dyDescent="0.25">
      <c r="A53" s="12" t="s">
        <v>31</v>
      </c>
      <c r="B53" s="56">
        <v>78755598868</v>
      </c>
      <c r="C53" s="68" t="s">
        <v>11</v>
      </c>
      <c r="D53" s="13" t="s">
        <v>9</v>
      </c>
      <c r="E53" s="18">
        <v>170.2</v>
      </c>
      <c r="F53" s="19">
        <v>3234</v>
      </c>
      <c r="G53" s="12" t="s">
        <v>32</v>
      </c>
      <c r="H53" s="47"/>
      <c r="I53" s="47"/>
    </row>
    <row r="54" spans="1:12" x14ac:dyDescent="0.25">
      <c r="A54" s="12" t="s">
        <v>33</v>
      </c>
      <c r="B54" s="56">
        <v>44813350399</v>
      </c>
      <c r="C54" s="68" t="s">
        <v>34</v>
      </c>
      <c r="D54" s="13" t="s">
        <v>9</v>
      </c>
      <c r="E54" s="18">
        <v>14.83</v>
      </c>
      <c r="F54" s="19">
        <v>3234</v>
      </c>
      <c r="G54" s="12" t="s">
        <v>27</v>
      </c>
      <c r="H54" s="47"/>
      <c r="I54" s="47"/>
      <c r="L54" t="s">
        <v>39</v>
      </c>
    </row>
    <row r="55" spans="1:12" x14ac:dyDescent="0.25">
      <c r="A55" s="12" t="s">
        <v>93</v>
      </c>
      <c r="B55" s="55" t="s">
        <v>107</v>
      </c>
      <c r="C55" s="77" t="s">
        <v>26</v>
      </c>
      <c r="D55" s="13" t="s">
        <v>9</v>
      </c>
      <c r="E55" s="51">
        <v>97.79</v>
      </c>
      <c r="F55" s="19">
        <v>3234</v>
      </c>
      <c r="G55" s="12" t="s">
        <v>32</v>
      </c>
      <c r="H55" s="47"/>
      <c r="I55" s="47"/>
      <c r="L55" t="s">
        <v>39</v>
      </c>
    </row>
    <row r="56" spans="1:12" x14ac:dyDescent="0.25">
      <c r="A56" s="12" t="s">
        <v>80</v>
      </c>
      <c r="B56" s="56">
        <v>68135834029</v>
      </c>
      <c r="C56" s="77" t="s">
        <v>11</v>
      </c>
      <c r="D56" s="13" t="s">
        <v>9</v>
      </c>
      <c r="E56" s="51">
        <v>58.47</v>
      </c>
      <c r="F56" s="19">
        <v>3234</v>
      </c>
      <c r="G56" s="12" t="s">
        <v>32</v>
      </c>
      <c r="H56" s="47"/>
      <c r="I56" s="47"/>
      <c r="L56" t="s">
        <v>39</v>
      </c>
    </row>
    <row r="57" spans="1:12" x14ac:dyDescent="0.25">
      <c r="A57" s="128" t="s">
        <v>35</v>
      </c>
      <c r="B57" s="129"/>
      <c r="C57" s="129"/>
      <c r="D57" s="129"/>
      <c r="E57" s="27">
        <f>SUM(E51:E56)</f>
        <v>872.48000000000013</v>
      </c>
      <c r="F57" s="20"/>
      <c r="G57" s="24"/>
      <c r="H57" s="47"/>
      <c r="I57" s="47"/>
    </row>
    <row r="58" spans="1:12" x14ac:dyDescent="0.25">
      <c r="A58" s="12" t="s">
        <v>37</v>
      </c>
      <c r="B58" s="121">
        <v>84400309496</v>
      </c>
      <c r="C58" s="77" t="s">
        <v>26</v>
      </c>
      <c r="D58" s="13" t="s">
        <v>9</v>
      </c>
      <c r="E58" s="18">
        <v>86.76</v>
      </c>
      <c r="F58" s="12">
        <v>3235</v>
      </c>
      <c r="G58" s="12" t="s">
        <v>36</v>
      </c>
      <c r="H58" s="47"/>
      <c r="I58" s="47"/>
    </row>
    <row r="59" spans="1:12" x14ac:dyDescent="0.25">
      <c r="A59" s="12" t="s">
        <v>81</v>
      </c>
      <c r="B59" s="121">
        <v>86181644759</v>
      </c>
      <c r="C59" s="77" t="s">
        <v>11</v>
      </c>
      <c r="D59" s="13" t="s">
        <v>9</v>
      </c>
      <c r="E59" s="18">
        <v>500</v>
      </c>
      <c r="F59" s="12">
        <v>3235</v>
      </c>
      <c r="G59" s="12" t="s">
        <v>36</v>
      </c>
      <c r="H59" s="47"/>
      <c r="I59" s="47"/>
    </row>
    <row r="60" spans="1:12" x14ac:dyDescent="0.25">
      <c r="A60" s="12" t="s">
        <v>38</v>
      </c>
      <c r="B60" s="121">
        <v>25781343234</v>
      </c>
      <c r="C60" s="77" t="s">
        <v>11</v>
      </c>
      <c r="D60" s="13" t="s">
        <v>9</v>
      </c>
      <c r="E60" s="18">
        <v>4449.38</v>
      </c>
      <c r="F60" s="12">
        <v>3235</v>
      </c>
      <c r="G60" s="12" t="s">
        <v>36</v>
      </c>
      <c r="H60" s="47"/>
      <c r="I60" s="47" t="s">
        <v>39</v>
      </c>
      <c r="L60" t="s">
        <v>39</v>
      </c>
    </row>
    <row r="61" spans="1:12" x14ac:dyDescent="0.25">
      <c r="A61" s="128" t="s">
        <v>41</v>
      </c>
      <c r="B61" s="129"/>
      <c r="C61" s="129"/>
      <c r="D61" s="129"/>
      <c r="E61" s="27">
        <f>SUM(E58:E60)</f>
        <v>5036.1400000000003</v>
      </c>
      <c r="F61" s="28"/>
      <c r="G61" s="28"/>
      <c r="I61" s="47"/>
    </row>
    <row r="62" spans="1:12" x14ac:dyDescent="0.25">
      <c r="A62" s="12" t="s">
        <v>69</v>
      </c>
      <c r="B62" s="91">
        <v>82888704837</v>
      </c>
      <c r="C62" s="68" t="s">
        <v>11</v>
      </c>
      <c r="D62" s="13" t="s">
        <v>9</v>
      </c>
      <c r="E62" s="18">
        <v>69.680000000000007</v>
      </c>
      <c r="F62" s="12">
        <v>3237</v>
      </c>
      <c r="G62" s="12" t="s">
        <v>42</v>
      </c>
      <c r="I62" s="47"/>
    </row>
    <row r="63" spans="1:12" x14ac:dyDescent="0.25">
      <c r="A63" s="12" t="s">
        <v>164</v>
      </c>
      <c r="B63" s="91" t="s">
        <v>22</v>
      </c>
      <c r="C63" s="68" t="s">
        <v>22</v>
      </c>
      <c r="D63" s="13" t="s">
        <v>9</v>
      </c>
      <c r="E63" s="18">
        <v>3915</v>
      </c>
      <c r="F63" s="12">
        <v>3237</v>
      </c>
      <c r="G63" s="12" t="s">
        <v>42</v>
      </c>
      <c r="I63" s="47"/>
    </row>
    <row r="64" spans="1:12" x14ac:dyDescent="0.25">
      <c r="A64" s="12" t="s">
        <v>98</v>
      </c>
      <c r="B64" s="21" t="s">
        <v>22</v>
      </c>
      <c r="C64" s="21" t="s">
        <v>22</v>
      </c>
      <c r="D64" s="13" t="s">
        <v>9</v>
      </c>
      <c r="E64" s="18">
        <v>329.04</v>
      </c>
      <c r="F64" s="12">
        <v>3237</v>
      </c>
      <c r="G64" s="12" t="s">
        <v>76</v>
      </c>
      <c r="I64" s="47"/>
    </row>
    <row r="65" spans="1:10" x14ac:dyDescent="0.25">
      <c r="A65" s="12" t="s">
        <v>99</v>
      </c>
      <c r="B65" s="21" t="s">
        <v>22</v>
      </c>
      <c r="C65" s="21" t="s">
        <v>22</v>
      </c>
      <c r="D65" s="13" t="s">
        <v>9</v>
      </c>
      <c r="E65" s="51">
        <v>2885.3</v>
      </c>
      <c r="F65" s="12">
        <v>3237</v>
      </c>
      <c r="G65" s="12" t="s">
        <v>76</v>
      </c>
      <c r="I65" s="47"/>
    </row>
    <row r="66" spans="1:10" x14ac:dyDescent="0.25">
      <c r="A66" s="12" t="s">
        <v>162</v>
      </c>
      <c r="B66" s="21" t="s">
        <v>22</v>
      </c>
      <c r="C66" s="21" t="s">
        <v>22</v>
      </c>
      <c r="D66" s="13" t="s">
        <v>9</v>
      </c>
      <c r="E66" s="51">
        <v>1163.06</v>
      </c>
      <c r="F66" s="12">
        <v>3237</v>
      </c>
      <c r="G66" s="12" t="s">
        <v>76</v>
      </c>
      <c r="I66" s="47"/>
    </row>
    <row r="67" spans="1:10" x14ac:dyDescent="0.25">
      <c r="A67" s="12" t="s">
        <v>100</v>
      </c>
      <c r="B67" s="72" t="s">
        <v>22</v>
      </c>
      <c r="C67" s="68" t="s">
        <v>22</v>
      </c>
      <c r="D67" s="13" t="s">
        <v>9</v>
      </c>
      <c r="E67" s="51">
        <v>562.44000000000005</v>
      </c>
      <c r="F67" s="12">
        <v>3237</v>
      </c>
      <c r="G67" s="12" t="s">
        <v>76</v>
      </c>
      <c r="I67" s="47" t="s">
        <v>39</v>
      </c>
    </row>
    <row r="68" spans="1:10" x14ac:dyDescent="0.25">
      <c r="A68" s="12" t="s">
        <v>176</v>
      </c>
      <c r="B68" s="72" t="s">
        <v>22</v>
      </c>
      <c r="C68" s="68" t="s">
        <v>22</v>
      </c>
      <c r="D68" s="13" t="s">
        <v>9</v>
      </c>
      <c r="E68" s="51">
        <v>596.09</v>
      </c>
      <c r="F68" s="12">
        <v>3237</v>
      </c>
      <c r="G68" s="12" t="s">
        <v>76</v>
      </c>
      <c r="I68" s="47"/>
    </row>
    <row r="69" spans="1:10" x14ac:dyDescent="0.25">
      <c r="A69" s="12" t="s">
        <v>154</v>
      </c>
      <c r="B69" s="72" t="s">
        <v>22</v>
      </c>
      <c r="C69" s="68" t="s">
        <v>22</v>
      </c>
      <c r="D69" s="13" t="s">
        <v>9</v>
      </c>
      <c r="E69" s="51">
        <v>358.62</v>
      </c>
      <c r="F69" s="12">
        <v>3237</v>
      </c>
      <c r="G69" s="12" t="s">
        <v>76</v>
      </c>
      <c r="I69" s="47"/>
    </row>
    <row r="70" spans="1:10" x14ac:dyDescent="0.25">
      <c r="A70" s="12" t="s">
        <v>139</v>
      </c>
      <c r="B70" s="21" t="s">
        <v>22</v>
      </c>
      <c r="C70" s="21" t="s">
        <v>22</v>
      </c>
      <c r="D70" s="13" t="s">
        <v>9</v>
      </c>
      <c r="E70" s="51">
        <v>22.32</v>
      </c>
      <c r="F70" s="12">
        <v>3237</v>
      </c>
      <c r="G70" s="12" t="s">
        <v>76</v>
      </c>
      <c r="I70" s="47"/>
    </row>
    <row r="71" spans="1:10" x14ac:dyDescent="0.25">
      <c r="A71" s="79" t="s">
        <v>122</v>
      </c>
      <c r="B71" s="21" t="s">
        <v>22</v>
      </c>
      <c r="C71" s="21" t="s">
        <v>22</v>
      </c>
      <c r="D71" s="13" t="s">
        <v>9</v>
      </c>
      <c r="E71" s="51">
        <v>1748.54</v>
      </c>
      <c r="F71" s="12">
        <v>3237</v>
      </c>
      <c r="G71" s="12" t="s">
        <v>76</v>
      </c>
      <c r="I71" s="47"/>
    </row>
    <row r="72" spans="1:10" x14ac:dyDescent="0.25">
      <c r="A72" s="79" t="s">
        <v>123</v>
      </c>
      <c r="B72" s="21" t="s">
        <v>22</v>
      </c>
      <c r="C72" s="21" t="s">
        <v>22</v>
      </c>
      <c r="D72" s="13" t="s">
        <v>9</v>
      </c>
      <c r="E72" s="51">
        <f>389.58+1200</f>
        <v>1589.58</v>
      </c>
      <c r="F72" s="12">
        <v>3237</v>
      </c>
      <c r="G72" s="12" t="s">
        <v>76</v>
      </c>
      <c r="I72" s="47"/>
    </row>
    <row r="73" spans="1:10" x14ac:dyDescent="0.25">
      <c r="A73" s="79" t="s">
        <v>177</v>
      </c>
      <c r="B73" s="125" t="s">
        <v>22</v>
      </c>
      <c r="C73" s="125" t="s">
        <v>22</v>
      </c>
      <c r="D73" s="13" t="s">
        <v>9</v>
      </c>
      <c r="E73" s="52">
        <v>1192.19</v>
      </c>
      <c r="F73" s="12">
        <v>3237</v>
      </c>
      <c r="G73" s="12" t="s">
        <v>76</v>
      </c>
      <c r="I73" s="47"/>
    </row>
    <row r="74" spans="1:10" x14ac:dyDescent="0.25">
      <c r="A74" s="12" t="s">
        <v>136</v>
      </c>
      <c r="B74" s="21" t="s">
        <v>22</v>
      </c>
      <c r="C74" s="21" t="s">
        <v>22</v>
      </c>
      <c r="D74" s="13" t="s">
        <v>9</v>
      </c>
      <c r="E74" s="52">
        <v>2798.99</v>
      </c>
      <c r="F74" s="12">
        <v>3237</v>
      </c>
      <c r="G74" s="12" t="s">
        <v>76</v>
      </c>
      <c r="I74" s="47"/>
    </row>
    <row r="75" spans="1:10" x14ac:dyDescent="0.25">
      <c r="A75" s="12" t="s">
        <v>138</v>
      </c>
      <c r="B75" s="21" t="s">
        <v>22</v>
      </c>
      <c r="C75" s="21" t="s">
        <v>22</v>
      </c>
      <c r="D75" s="13" t="s">
        <v>9</v>
      </c>
      <c r="E75" s="52">
        <v>264.94</v>
      </c>
      <c r="F75" s="12">
        <v>3237</v>
      </c>
      <c r="G75" s="12" t="s">
        <v>76</v>
      </c>
      <c r="I75" s="47"/>
    </row>
    <row r="76" spans="1:10" x14ac:dyDescent="0.25">
      <c r="A76" s="12" t="s">
        <v>178</v>
      </c>
      <c r="B76" s="125" t="s">
        <v>22</v>
      </c>
      <c r="C76" s="125" t="s">
        <v>22</v>
      </c>
      <c r="D76" s="13" t="s">
        <v>9</v>
      </c>
      <c r="E76" s="52">
        <v>84.36</v>
      </c>
      <c r="F76" s="12">
        <v>3237</v>
      </c>
      <c r="G76" s="12" t="s">
        <v>76</v>
      </c>
      <c r="I76" s="47"/>
    </row>
    <row r="77" spans="1:10" x14ac:dyDescent="0.25">
      <c r="A77" s="12" t="s">
        <v>137</v>
      </c>
      <c r="B77" s="21" t="s">
        <v>22</v>
      </c>
      <c r="C77" s="21" t="s">
        <v>22</v>
      </c>
      <c r="D77" s="13" t="s">
        <v>9</v>
      </c>
      <c r="E77" s="52">
        <v>785.45</v>
      </c>
      <c r="F77" s="12">
        <v>3237</v>
      </c>
      <c r="G77" s="12" t="s">
        <v>76</v>
      </c>
      <c r="I77" s="47"/>
    </row>
    <row r="78" spans="1:10" x14ac:dyDescent="0.25">
      <c r="A78" s="12" t="s">
        <v>144</v>
      </c>
      <c r="B78" s="21" t="s">
        <v>22</v>
      </c>
      <c r="C78" s="21" t="s">
        <v>22</v>
      </c>
      <c r="D78" s="13" t="s">
        <v>9</v>
      </c>
      <c r="E78" s="52">
        <v>459.03</v>
      </c>
      <c r="F78" s="12">
        <v>3237</v>
      </c>
      <c r="G78" s="12" t="s">
        <v>76</v>
      </c>
      <c r="I78" s="47"/>
      <c r="J78" t="s">
        <v>39</v>
      </c>
    </row>
    <row r="79" spans="1:10" x14ac:dyDescent="0.25">
      <c r="A79" s="12" t="s">
        <v>124</v>
      </c>
      <c r="B79" s="21" t="s">
        <v>22</v>
      </c>
      <c r="C79" s="21" t="s">
        <v>22</v>
      </c>
      <c r="D79" s="13" t="s">
        <v>9</v>
      </c>
      <c r="E79" s="52">
        <v>795.43</v>
      </c>
      <c r="F79" s="12">
        <v>3237</v>
      </c>
      <c r="G79" s="12" t="s">
        <v>76</v>
      </c>
      <c r="I79" s="47"/>
      <c r="J79" t="s">
        <v>39</v>
      </c>
    </row>
    <row r="80" spans="1:10" x14ac:dyDescent="0.25">
      <c r="A80" s="128" t="s">
        <v>43</v>
      </c>
      <c r="B80" s="129"/>
      <c r="C80" s="129"/>
      <c r="D80" s="129"/>
      <c r="E80" s="27">
        <f>SUM(E62:E79)</f>
        <v>19620.059999999998</v>
      </c>
      <c r="F80" s="28"/>
      <c r="G80" s="28"/>
      <c r="I80" s="47" t="s">
        <v>39</v>
      </c>
    </row>
    <row r="81" spans="1:12" x14ac:dyDescent="0.25">
      <c r="A81" s="12" t="s">
        <v>44</v>
      </c>
      <c r="B81" s="91">
        <v>82888704837</v>
      </c>
      <c r="C81" s="68" t="s">
        <v>11</v>
      </c>
      <c r="D81" s="13" t="s">
        <v>9</v>
      </c>
      <c r="E81" s="18">
        <v>136.08000000000001</v>
      </c>
      <c r="F81" s="12">
        <v>3238</v>
      </c>
      <c r="G81" s="12" t="s">
        <v>45</v>
      </c>
      <c r="I81" s="47"/>
    </row>
    <row r="82" spans="1:12" x14ac:dyDescent="0.25">
      <c r="A82" s="12" t="s">
        <v>40</v>
      </c>
      <c r="B82" s="113">
        <v>91591564577</v>
      </c>
      <c r="C82" s="77" t="s">
        <v>10</v>
      </c>
      <c r="D82" s="13" t="s">
        <v>9</v>
      </c>
      <c r="E82" s="18">
        <v>261.3</v>
      </c>
      <c r="F82" s="12">
        <v>3238</v>
      </c>
      <c r="G82" s="12" t="s">
        <v>45</v>
      </c>
      <c r="I82" s="47"/>
    </row>
    <row r="83" spans="1:12" x14ac:dyDescent="0.25">
      <c r="A83" s="12" t="s">
        <v>89</v>
      </c>
      <c r="B83" s="21" t="s">
        <v>22</v>
      </c>
      <c r="C83" s="21" t="s">
        <v>22</v>
      </c>
      <c r="D83" s="70" t="s">
        <v>9</v>
      </c>
      <c r="E83" s="51">
        <v>37.979999999999997</v>
      </c>
      <c r="F83" s="12">
        <v>3238</v>
      </c>
      <c r="G83" s="12" t="s">
        <v>45</v>
      </c>
      <c r="I83" s="47"/>
      <c r="K83" t="s">
        <v>39</v>
      </c>
    </row>
    <row r="84" spans="1:12" x14ac:dyDescent="0.25">
      <c r="A84" s="128" t="s">
        <v>46</v>
      </c>
      <c r="B84" s="129"/>
      <c r="C84" s="129"/>
      <c r="D84" s="129"/>
      <c r="E84" s="27">
        <f>SUM(E81:E83)</f>
        <v>435.36</v>
      </c>
      <c r="F84" s="28"/>
      <c r="G84" s="28"/>
      <c r="I84" s="47"/>
      <c r="J84" t="s">
        <v>39</v>
      </c>
    </row>
    <row r="85" spans="1:12" x14ac:dyDescent="0.25">
      <c r="A85" s="54" t="s">
        <v>128</v>
      </c>
      <c r="B85" s="21" t="s">
        <v>22</v>
      </c>
      <c r="C85" s="21" t="s">
        <v>22</v>
      </c>
      <c r="D85" s="70" t="s">
        <v>9</v>
      </c>
      <c r="E85" s="52">
        <v>3035.75</v>
      </c>
      <c r="F85" s="12">
        <v>3239</v>
      </c>
      <c r="G85" s="12" t="s">
        <v>85</v>
      </c>
      <c r="I85" s="47"/>
      <c r="J85" t="s">
        <v>39</v>
      </c>
    </row>
    <row r="86" spans="1:12" x14ac:dyDescent="0.25">
      <c r="A86" s="54" t="s">
        <v>185</v>
      </c>
      <c r="B86" s="125" t="s">
        <v>22</v>
      </c>
      <c r="C86" s="125" t="s">
        <v>22</v>
      </c>
      <c r="D86" s="70" t="s">
        <v>9</v>
      </c>
      <c r="E86" s="52">
        <v>535</v>
      </c>
      <c r="F86" s="12">
        <v>3239</v>
      </c>
      <c r="G86" s="12" t="s">
        <v>85</v>
      </c>
      <c r="I86" s="47"/>
    </row>
    <row r="87" spans="1:12" x14ac:dyDescent="0.25">
      <c r="A87" s="54" t="s">
        <v>140</v>
      </c>
      <c r="B87" s="21" t="s">
        <v>22</v>
      </c>
      <c r="C87" s="21" t="s">
        <v>22</v>
      </c>
      <c r="D87" s="70" t="s">
        <v>9</v>
      </c>
      <c r="E87" s="52">
        <v>150</v>
      </c>
      <c r="F87" s="12">
        <v>3239</v>
      </c>
      <c r="G87" s="12" t="s">
        <v>85</v>
      </c>
      <c r="I87" s="47" t="s">
        <v>39</v>
      </c>
    </row>
    <row r="88" spans="1:12" x14ac:dyDescent="0.25">
      <c r="A88" s="12" t="s">
        <v>110</v>
      </c>
      <c r="B88" s="83" t="s">
        <v>114</v>
      </c>
      <c r="C88" s="124" t="s">
        <v>11</v>
      </c>
      <c r="D88" s="70" t="s">
        <v>9</v>
      </c>
      <c r="E88" s="52">
        <v>150</v>
      </c>
      <c r="F88" s="12">
        <v>3239</v>
      </c>
      <c r="G88" s="12" t="s">
        <v>85</v>
      </c>
      <c r="I88" s="47"/>
    </row>
    <row r="89" spans="1:12" x14ac:dyDescent="0.25">
      <c r="A89" s="54" t="s">
        <v>155</v>
      </c>
      <c r="B89" s="21" t="s">
        <v>22</v>
      </c>
      <c r="C89" s="21" t="s">
        <v>22</v>
      </c>
      <c r="D89" s="70" t="s">
        <v>9</v>
      </c>
      <c r="E89" s="52">
        <v>16.8</v>
      </c>
      <c r="F89" s="12">
        <v>3239</v>
      </c>
      <c r="G89" s="12" t="s">
        <v>85</v>
      </c>
      <c r="I89" s="47"/>
    </row>
    <row r="90" spans="1:12" x14ac:dyDescent="0.25">
      <c r="A90" s="54" t="s">
        <v>159</v>
      </c>
      <c r="B90" s="126"/>
      <c r="C90" s="125" t="s">
        <v>160</v>
      </c>
      <c r="D90" s="13" t="s">
        <v>9</v>
      </c>
      <c r="E90" s="52">
        <v>183.15</v>
      </c>
      <c r="F90" s="12">
        <v>3239</v>
      </c>
      <c r="G90" s="12" t="s">
        <v>85</v>
      </c>
      <c r="I90" s="47"/>
    </row>
    <row r="91" spans="1:12" x14ac:dyDescent="0.25">
      <c r="A91" s="79" t="s">
        <v>171</v>
      </c>
      <c r="B91" s="125">
        <v>61426822380</v>
      </c>
      <c r="C91" s="125" t="s">
        <v>11</v>
      </c>
      <c r="D91" s="70" t="s">
        <v>9</v>
      </c>
      <c r="E91" s="52">
        <v>22.8</v>
      </c>
      <c r="F91" s="12">
        <v>3239</v>
      </c>
      <c r="G91" s="57" t="s">
        <v>88</v>
      </c>
      <c r="I91" s="47"/>
    </row>
    <row r="92" spans="1:12" x14ac:dyDescent="0.25">
      <c r="A92" s="79" t="s">
        <v>150</v>
      </c>
      <c r="B92" s="21" t="s">
        <v>22</v>
      </c>
      <c r="C92" s="21" t="s">
        <v>22</v>
      </c>
      <c r="D92" s="70" t="s">
        <v>9</v>
      </c>
      <c r="E92" s="52">
        <v>916</v>
      </c>
      <c r="F92" s="12">
        <v>3239</v>
      </c>
      <c r="G92" s="57" t="s">
        <v>88</v>
      </c>
      <c r="I92" s="47"/>
      <c r="J92" t="s">
        <v>39</v>
      </c>
    </row>
    <row r="93" spans="1:12" x14ac:dyDescent="0.25">
      <c r="A93" s="128" t="s">
        <v>74</v>
      </c>
      <c r="B93" s="129"/>
      <c r="C93" s="129"/>
      <c r="D93" s="129"/>
      <c r="E93" s="27">
        <f>SUM(E85:E92)</f>
        <v>5009.5</v>
      </c>
      <c r="F93" s="28"/>
      <c r="G93" s="28"/>
      <c r="I93" s="47"/>
      <c r="K93" t="s">
        <v>39</v>
      </c>
    </row>
    <row r="94" spans="1:12" x14ac:dyDescent="0.25">
      <c r="A94" s="160" t="s">
        <v>47</v>
      </c>
      <c r="B94" s="160"/>
      <c r="C94" s="160"/>
      <c r="D94" s="161"/>
      <c r="E94" s="29">
        <f>+E84+E80+E61+E57+E50+E42+E93+E47</f>
        <v>38426.439999999995</v>
      </c>
      <c r="F94" s="152"/>
      <c r="G94" s="153"/>
      <c r="I94" s="47"/>
    </row>
    <row r="95" spans="1:12" ht="14.25" customHeight="1" x14ac:dyDescent="0.25">
      <c r="A95" s="16" t="s">
        <v>108</v>
      </c>
      <c r="B95" s="122">
        <v>22809411811</v>
      </c>
      <c r="C95" s="21" t="s">
        <v>11</v>
      </c>
      <c r="D95" s="70" t="s">
        <v>9</v>
      </c>
      <c r="E95" s="51">
        <v>496.6</v>
      </c>
      <c r="F95" s="64">
        <v>3241</v>
      </c>
      <c r="G95" s="23" t="s">
        <v>87</v>
      </c>
      <c r="I95" s="47"/>
    </row>
    <row r="96" spans="1:12" x14ac:dyDescent="0.25">
      <c r="A96" s="16" t="s">
        <v>96</v>
      </c>
      <c r="B96" s="122">
        <v>45547576946</v>
      </c>
      <c r="C96" s="21" t="s">
        <v>10</v>
      </c>
      <c r="D96" s="70" t="s">
        <v>9</v>
      </c>
      <c r="E96" s="51">
        <v>2051</v>
      </c>
      <c r="F96" s="64">
        <v>3241</v>
      </c>
      <c r="G96" s="23" t="s">
        <v>87</v>
      </c>
      <c r="I96" s="47" t="s">
        <v>39</v>
      </c>
      <c r="L96" t="s">
        <v>39</v>
      </c>
    </row>
    <row r="97" spans="1:12" x14ac:dyDescent="0.25">
      <c r="A97" s="94" t="s">
        <v>168</v>
      </c>
      <c r="B97" s="125">
        <v>87801295187</v>
      </c>
      <c r="C97" s="125" t="s">
        <v>11</v>
      </c>
      <c r="D97" s="13" t="s">
        <v>9</v>
      </c>
      <c r="E97" s="51">
        <v>40</v>
      </c>
      <c r="F97" s="126">
        <v>3241</v>
      </c>
      <c r="G97" s="23" t="s">
        <v>87</v>
      </c>
      <c r="I97" s="47"/>
    </row>
    <row r="98" spans="1:12" x14ac:dyDescent="0.25">
      <c r="A98" s="79" t="s">
        <v>173</v>
      </c>
      <c r="B98" s="126">
        <v>32415362804</v>
      </c>
      <c r="C98" s="125" t="s">
        <v>10</v>
      </c>
      <c r="D98" s="13" t="s">
        <v>9</v>
      </c>
      <c r="E98" s="52">
        <v>810</v>
      </c>
      <c r="F98" s="12">
        <v>3299</v>
      </c>
      <c r="G98" s="23" t="s">
        <v>87</v>
      </c>
      <c r="I98" s="47"/>
    </row>
    <row r="99" spans="1:12" x14ac:dyDescent="0.25">
      <c r="A99" s="86" t="s">
        <v>111</v>
      </c>
      <c r="B99" s="53" t="s">
        <v>22</v>
      </c>
      <c r="C99" s="81" t="s">
        <v>22</v>
      </c>
      <c r="D99" s="89" t="s">
        <v>9</v>
      </c>
      <c r="E99" s="48">
        <v>154.91</v>
      </c>
      <c r="F99" s="49">
        <v>3241</v>
      </c>
      <c r="G99" s="23" t="s">
        <v>87</v>
      </c>
      <c r="I99" s="47"/>
    </row>
    <row r="100" spans="1:12" x14ac:dyDescent="0.25">
      <c r="A100" s="94" t="s">
        <v>157</v>
      </c>
      <c r="B100" s="21" t="s">
        <v>22</v>
      </c>
      <c r="C100" s="100" t="s">
        <v>22</v>
      </c>
      <c r="D100" s="16" t="s">
        <v>9</v>
      </c>
      <c r="E100" s="18">
        <v>355</v>
      </c>
      <c r="F100" s="114">
        <v>3241</v>
      </c>
      <c r="G100" s="23" t="s">
        <v>87</v>
      </c>
      <c r="H100" s="47"/>
      <c r="I100" s="47"/>
    </row>
    <row r="101" spans="1:12" x14ac:dyDescent="0.25">
      <c r="A101" s="149" t="s">
        <v>112</v>
      </c>
      <c r="B101" s="150"/>
      <c r="C101" s="150"/>
      <c r="D101" s="151"/>
      <c r="E101" s="66">
        <f>SUM(E95:E100)</f>
        <v>3907.5099999999998</v>
      </c>
      <c r="F101" s="65"/>
      <c r="G101" s="67"/>
      <c r="I101" s="47"/>
      <c r="K101" t="s">
        <v>39</v>
      </c>
    </row>
    <row r="102" spans="1:12" x14ac:dyDescent="0.25">
      <c r="A102" s="12" t="s">
        <v>24</v>
      </c>
      <c r="B102" s="56">
        <v>68419124305</v>
      </c>
      <c r="C102" s="68" t="s">
        <v>10</v>
      </c>
      <c r="D102" s="13" t="s">
        <v>9</v>
      </c>
      <c r="E102" s="18">
        <v>42.48</v>
      </c>
      <c r="F102" s="12">
        <v>3295</v>
      </c>
      <c r="G102" s="57" t="s">
        <v>156</v>
      </c>
      <c r="I102" s="47"/>
    </row>
    <row r="103" spans="1:12" x14ac:dyDescent="0.25">
      <c r="A103" s="79" t="s">
        <v>169</v>
      </c>
      <c r="B103" s="83" t="s">
        <v>186</v>
      </c>
      <c r="C103" s="68" t="s">
        <v>11</v>
      </c>
      <c r="D103" s="13" t="s">
        <v>9</v>
      </c>
      <c r="E103" s="51">
        <v>8</v>
      </c>
      <c r="F103" s="12">
        <v>3295</v>
      </c>
      <c r="G103" s="57" t="s">
        <v>156</v>
      </c>
      <c r="I103" s="47"/>
    </row>
    <row r="104" spans="1:12" x14ac:dyDescent="0.25">
      <c r="A104" s="79" t="s">
        <v>115</v>
      </c>
      <c r="B104" s="126">
        <v>38967655335</v>
      </c>
      <c r="C104" s="21" t="s">
        <v>10</v>
      </c>
      <c r="D104" s="13" t="s">
        <v>9</v>
      </c>
      <c r="E104" s="52">
        <v>499.52</v>
      </c>
      <c r="F104" s="12">
        <v>3293</v>
      </c>
      <c r="G104" s="57" t="s">
        <v>78</v>
      </c>
      <c r="I104" s="47"/>
    </row>
    <row r="105" spans="1:12" x14ac:dyDescent="0.25">
      <c r="A105" s="79" t="s">
        <v>172</v>
      </c>
      <c r="B105" s="126">
        <v>3562925066</v>
      </c>
      <c r="C105" s="125" t="s">
        <v>187</v>
      </c>
      <c r="D105" s="13" t="s">
        <v>9</v>
      </c>
      <c r="E105" s="52">
        <v>180.13</v>
      </c>
      <c r="F105" s="12">
        <v>3293</v>
      </c>
      <c r="G105" s="57" t="s">
        <v>78</v>
      </c>
      <c r="I105" s="47"/>
    </row>
    <row r="106" spans="1:12" x14ac:dyDescent="0.25">
      <c r="A106" s="79" t="s">
        <v>188</v>
      </c>
      <c r="B106" s="125" t="s">
        <v>22</v>
      </c>
      <c r="C106" s="125" t="s">
        <v>22</v>
      </c>
      <c r="D106" s="70" t="s">
        <v>9</v>
      </c>
      <c r="E106" s="52">
        <v>249</v>
      </c>
      <c r="F106" s="12">
        <v>3293</v>
      </c>
      <c r="G106" s="57" t="s">
        <v>78</v>
      </c>
    </row>
    <row r="107" spans="1:12" x14ac:dyDescent="0.25">
      <c r="A107" s="79" t="s">
        <v>131</v>
      </c>
      <c r="B107" s="122">
        <v>29955634590</v>
      </c>
      <c r="C107" s="21" t="s">
        <v>10</v>
      </c>
      <c r="D107" s="13" t="s">
        <v>9</v>
      </c>
      <c r="E107" s="52">
        <v>31.79</v>
      </c>
      <c r="F107" s="12">
        <v>3293</v>
      </c>
      <c r="G107" s="57" t="s">
        <v>78</v>
      </c>
    </row>
    <row r="108" spans="1:12" x14ac:dyDescent="0.25">
      <c r="A108" s="156" t="s">
        <v>48</v>
      </c>
      <c r="B108" s="156"/>
      <c r="C108" s="156"/>
      <c r="D108" s="62"/>
      <c r="E108" s="63">
        <f>SUM(E102:E107)</f>
        <v>1010.92</v>
      </c>
      <c r="F108" s="156"/>
      <c r="G108" s="156"/>
    </row>
    <row r="109" spans="1:12" s="47" customFormat="1" x14ac:dyDescent="0.25">
      <c r="A109" s="12" t="s">
        <v>49</v>
      </c>
      <c r="B109" s="120">
        <v>52508873833</v>
      </c>
      <c r="C109" s="92" t="s">
        <v>50</v>
      </c>
      <c r="D109" s="70" t="s">
        <v>9</v>
      </c>
      <c r="E109" s="30">
        <v>228.22</v>
      </c>
      <c r="F109" s="12">
        <v>3431</v>
      </c>
      <c r="G109" s="12" t="s">
        <v>51</v>
      </c>
      <c r="K109" s="47" t="s">
        <v>39</v>
      </c>
    </row>
    <row r="110" spans="1:12" x14ac:dyDescent="0.25">
      <c r="A110" s="128" t="s">
        <v>52</v>
      </c>
      <c r="B110" s="129"/>
      <c r="C110" s="129"/>
      <c r="D110" s="26"/>
      <c r="E110" s="27">
        <f>SUM(E109:E109)</f>
        <v>228.22</v>
      </c>
      <c r="F110" s="128"/>
      <c r="G110" s="130"/>
      <c r="L110" t="s">
        <v>39</v>
      </c>
    </row>
    <row r="111" spans="1:12" x14ac:dyDescent="0.25">
      <c r="A111" s="86" t="s">
        <v>72</v>
      </c>
      <c r="B111" s="53" t="s">
        <v>77</v>
      </c>
      <c r="C111" s="81" t="s">
        <v>11</v>
      </c>
      <c r="D111" s="89" t="s">
        <v>9</v>
      </c>
      <c r="E111" s="98">
        <v>108</v>
      </c>
      <c r="F111" s="49">
        <v>328129</v>
      </c>
      <c r="G111" s="86" t="s">
        <v>134</v>
      </c>
    </row>
    <row r="112" spans="1:12" x14ac:dyDescent="0.25">
      <c r="A112" s="128" t="s">
        <v>135</v>
      </c>
      <c r="B112" s="129"/>
      <c r="C112" s="129"/>
      <c r="D112" s="129"/>
      <c r="E112" s="27">
        <f>SUM(E111:E111)</f>
        <v>108</v>
      </c>
      <c r="F112" s="128"/>
      <c r="G112" s="130"/>
    </row>
    <row r="113" spans="1:11" x14ac:dyDescent="0.25">
      <c r="A113" s="158" t="s">
        <v>152</v>
      </c>
      <c r="B113" s="158"/>
      <c r="C113" s="158"/>
      <c r="D113" s="32"/>
      <c r="E113" s="33">
        <f>E94+E108+E35+E110+E101+E12+E112</f>
        <v>47666.59</v>
      </c>
      <c r="F113" s="34"/>
      <c r="G113" s="34"/>
    </row>
    <row r="114" spans="1:11" x14ac:dyDescent="0.25">
      <c r="A114" s="54" t="s">
        <v>129</v>
      </c>
      <c r="B114" s="113">
        <v>8110509618</v>
      </c>
      <c r="C114" s="21" t="s">
        <v>10</v>
      </c>
      <c r="D114" s="16" t="s">
        <v>9</v>
      </c>
      <c r="E114" s="18"/>
      <c r="F114" s="22">
        <v>4224</v>
      </c>
      <c r="G114" s="23" t="s">
        <v>148</v>
      </c>
    </row>
    <row r="115" spans="1:11" x14ac:dyDescent="0.25">
      <c r="A115" s="157" t="s">
        <v>151</v>
      </c>
      <c r="B115" s="157"/>
      <c r="C115" s="157"/>
      <c r="D115" s="115"/>
      <c r="E115" s="116">
        <f>E114</f>
        <v>0</v>
      </c>
      <c r="F115" s="117"/>
      <c r="G115" s="117"/>
    </row>
    <row r="116" spans="1:11" x14ac:dyDescent="0.25">
      <c r="A116" s="158" t="s">
        <v>153</v>
      </c>
      <c r="B116" s="158"/>
      <c r="C116" s="158"/>
      <c r="D116" s="32"/>
      <c r="E116" s="33">
        <f>E115</f>
        <v>0</v>
      </c>
      <c r="F116" s="34"/>
      <c r="G116" s="34"/>
    </row>
    <row r="117" spans="1:11" x14ac:dyDescent="0.25">
      <c r="A117" s="159" t="s">
        <v>53</v>
      </c>
      <c r="B117" s="159"/>
      <c r="C117" s="159"/>
      <c r="D117" s="159"/>
      <c r="E117" s="118">
        <f>E116+E113</f>
        <v>47666.59</v>
      </c>
      <c r="F117" s="119"/>
      <c r="G117" s="119"/>
    </row>
    <row r="118" spans="1:11" x14ac:dyDescent="0.25">
      <c r="A118" s="45"/>
      <c r="B118" s="45"/>
      <c r="C118" s="45"/>
      <c r="D118" s="45"/>
      <c r="E118" s="105"/>
      <c r="F118" s="47"/>
      <c r="G118" s="47"/>
    </row>
    <row r="119" spans="1:11" x14ac:dyDescent="0.25">
      <c r="A119" s="47" t="s">
        <v>54</v>
      </c>
      <c r="B119" s="106"/>
      <c r="C119" s="107"/>
      <c r="D119" s="108"/>
      <c r="E119" s="47"/>
      <c r="F119" s="47"/>
      <c r="G119" s="47"/>
      <c r="K119" t="s">
        <v>39</v>
      </c>
    </row>
    <row r="120" spans="1:11" x14ac:dyDescent="0.25">
      <c r="A120" t="s">
        <v>55</v>
      </c>
      <c r="B120" s="35"/>
      <c r="C120" s="75"/>
      <c r="D120" s="36"/>
      <c r="G120" t="s">
        <v>39</v>
      </c>
    </row>
    <row r="121" spans="1:11" x14ac:dyDescent="0.25">
      <c r="A121" t="s">
        <v>56</v>
      </c>
      <c r="B121" s="35"/>
      <c r="C121" s="75"/>
      <c r="D121" s="36"/>
    </row>
    <row r="122" spans="1:11" x14ac:dyDescent="0.25">
      <c r="B122" s="35"/>
      <c r="C122" s="75"/>
      <c r="D122" s="36"/>
      <c r="I122" t="s">
        <v>39</v>
      </c>
    </row>
    <row r="123" spans="1:11" x14ac:dyDescent="0.25">
      <c r="A123" s="147" t="s">
        <v>175</v>
      </c>
      <c r="B123" s="147"/>
      <c r="C123" s="147"/>
      <c r="D123" s="147"/>
      <c r="E123" s="147"/>
    </row>
    <row r="124" spans="1:11" x14ac:dyDescent="0.25">
      <c r="B124" s="35"/>
      <c r="C124" s="75"/>
      <c r="D124" s="36"/>
    </row>
    <row r="125" spans="1:11" x14ac:dyDescent="0.25">
      <c r="A125" s="69" t="s">
        <v>57</v>
      </c>
      <c r="B125" s="148" t="s">
        <v>58</v>
      </c>
      <c r="C125" s="148"/>
      <c r="D125" s="148"/>
      <c r="E125" s="148"/>
    </row>
    <row r="126" spans="1:11" x14ac:dyDescent="0.25">
      <c r="A126" s="141">
        <f>3682.71+501.12+280846.84</f>
        <v>285030.67000000004</v>
      </c>
      <c r="B126" s="143" t="s">
        <v>59</v>
      </c>
      <c r="C126" s="143"/>
      <c r="D126" s="143"/>
      <c r="E126" s="143"/>
      <c r="I126" t="s">
        <v>39</v>
      </c>
    </row>
    <row r="127" spans="1:11" x14ac:dyDescent="0.25">
      <c r="A127" s="142"/>
      <c r="B127" s="143"/>
      <c r="C127" s="143"/>
      <c r="D127" s="143"/>
      <c r="E127" s="143"/>
    </row>
    <row r="128" spans="1:11" x14ac:dyDescent="0.25">
      <c r="A128" s="37">
        <f>600+8072.02+37800+1014.35-70</f>
        <v>47416.37</v>
      </c>
      <c r="B128" s="144" t="s">
        <v>60</v>
      </c>
      <c r="C128" s="145"/>
      <c r="D128" s="145"/>
      <c r="E128" s="146"/>
      <c r="G128" t="s">
        <v>39</v>
      </c>
    </row>
    <row r="129" spans="1:7" x14ac:dyDescent="0.25">
      <c r="A129" s="18">
        <f>607.65+82.68+46339.78</f>
        <v>47030.11</v>
      </c>
      <c r="B129" s="144" t="s">
        <v>61</v>
      </c>
      <c r="C129" s="145"/>
      <c r="D129" s="145"/>
      <c r="E129" s="146"/>
    </row>
    <row r="130" spans="1:7" x14ac:dyDescent="0.25">
      <c r="A130" s="18">
        <v>5421.71</v>
      </c>
      <c r="B130" s="144" t="s">
        <v>62</v>
      </c>
      <c r="C130" s="145"/>
      <c r="D130" s="145"/>
      <c r="E130" s="146"/>
    </row>
    <row r="131" spans="1:7" x14ac:dyDescent="0.25">
      <c r="A131" s="37">
        <f>184.4+35+95.75+80+15+31.8+55.42+26.8+42.67+12.84</f>
        <v>579.67999999999995</v>
      </c>
      <c r="B131" s="144" t="s">
        <v>63</v>
      </c>
      <c r="C131" s="145"/>
      <c r="D131" s="145"/>
      <c r="E131" s="146"/>
    </row>
    <row r="132" spans="1:7" x14ac:dyDescent="0.25">
      <c r="A132" s="18">
        <f>2655+1300+1050+4260</f>
        <v>9265</v>
      </c>
      <c r="B132" s="144" t="s">
        <v>64</v>
      </c>
      <c r="C132" s="145"/>
      <c r="D132" s="145"/>
      <c r="E132" s="146"/>
    </row>
    <row r="133" spans="1:7" x14ac:dyDescent="0.25">
      <c r="A133" s="18"/>
      <c r="B133" s="39" t="s">
        <v>71</v>
      </c>
      <c r="C133" s="76"/>
      <c r="D133" s="25"/>
      <c r="E133" s="40"/>
    </row>
    <row r="134" spans="1:7" x14ac:dyDescent="0.25">
      <c r="A134" s="18">
        <v>70</v>
      </c>
      <c r="B134" s="39" t="s">
        <v>75</v>
      </c>
      <c r="C134" s="76"/>
      <c r="D134" s="38"/>
      <c r="E134" s="40"/>
    </row>
    <row r="135" spans="1:7" x14ac:dyDescent="0.25">
      <c r="A135" s="18"/>
      <c r="B135" s="95" t="s">
        <v>132</v>
      </c>
      <c r="C135" s="76"/>
      <c r="D135" s="96"/>
      <c r="E135" s="97"/>
    </row>
    <row r="136" spans="1:7" x14ac:dyDescent="0.25">
      <c r="A136" s="41"/>
      <c r="B136" s="138" t="s">
        <v>65</v>
      </c>
      <c r="C136" s="139"/>
      <c r="D136" s="139"/>
      <c r="E136" s="140"/>
    </row>
    <row r="137" spans="1:7" x14ac:dyDescent="0.25">
      <c r="A137" s="42">
        <f>SUM(A126:A136)</f>
        <v>394813.54000000004</v>
      </c>
      <c r="B137" s="35"/>
      <c r="C137" s="75"/>
      <c r="D137" s="36"/>
    </row>
    <row r="138" spans="1:7" x14ac:dyDescent="0.25">
      <c r="A138" s="43"/>
      <c r="B138" s="35"/>
      <c r="C138" s="75"/>
      <c r="D138" s="36"/>
      <c r="G138" t="s">
        <v>39</v>
      </c>
    </row>
    <row r="139" spans="1:7" x14ac:dyDescent="0.25">
      <c r="A139" s="44" t="s">
        <v>66</v>
      </c>
      <c r="B139" s="31">
        <f>A137+E113</f>
        <v>442480.13</v>
      </c>
      <c r="C139" s="46"/>
      <c r="D139" s="45"/>
      <c r="E139" s="46"/>
    </row>
    <row r="148" spans="13:13" x14ac:dyDescent="0.25">
      <c r="M148" s="3"/>
    </row>
    <row r="149" spans="13:13" x14ac:dyDescent="0.25">
      <c r="M149" s="3"/>
    </row>
    <row r="150" spans="13:13" x14ac:dyDescent="0.25">
      <c r="M150" s="3"/>
    </row>
    <row r="151" spans="13:13" x14ac:dyDescent="0.25">
      <c r="M151" s="3"/>
    </row>
    <row r="152" spans="13:13" x14ac:dyDescent="0.25">
      <c r="M152" s="3"/>
    </row>
    <row r="153" spans="13:13" x14ac:dyDescent="0.25">
      <c r="M153" s="3"/>
    </row>
    <row r="154" spans="13:13" x14ac:dyDescent="0.25">
      <c r="M154" s="3"/>
    </row>
    <row r="155" spans="13:13" x14ac:dyDescent="0.25">
      <c r="M155" s="3"/>
    </row>
    <row r="156" spans="13:13" x14ac:dyDescent="0.25">
      <c r="M156" s="3"/>
    </row>
    <row r="157" spans="13:13" x14ac:dyDescent="0.25">
      <c r="M157" s="3"/>
    </row>
    <row r="158" spans="13:13" x14ac:dyDescent="0.25">
      <c r="M158" s="3"/>
    </row>
    <row r="159" spans="13:13" x14ac:dyDescent="0.25">
      <c r="M159" s="3"/>
    </row>
  </sheetData>
  <autoFilter ref="A7:M112"/>
  <mergeCells count="47">
    <mergeCell ref="F42:G42"/>
    <mergeCell ref="F50:G50"/>
    <mergeCell ref="F47:G47"/>
    <mergeCell ref="A80:D80"/>
    <mergeCell ref="A94:C94"/>
    <mergeCell ref="A57:D57"/>
    <mergeCell ref="A84:D84"/>
    <mergeCell ref="A93:D93"/>
    <mergeCell ref="F112:G112"/>
    <mergeCell ref="A123:E123"/>
    <mergeCell ref="B125:E125"/>
    <mergeCell ref="A101:D101"/>
    <mergeCell ref="F94:G94"/>
    <mergeCell ref="A108:C108"/>
    <mergeCell ref="F108:G108"/>
    <mergeCell ref="A115:C115"/>
    <mergeCell ref="A116:C116"/>
    <mergeCell ref="A117:D117"/>
    <mergeCell ref="A110:C110"/>
    <mergeCell ref="F110:G110"/>
    <mergeCell ref="A113:C113"/>
    <mergeCell ref="A61:D61"/>
    <mergeCell ref="A47:D47"/>
    <mergeCell ref="A50:D50"/>
    <mergeCell ref="B136:E136"/>
    <mergeCell ref="A126:A127"/>
    <mergeCell ref="B126:E127"/>
    <mergeCell ref="B128:E128"/>
    <mergeCell ref="B129:E129"/>
    <mergeCell ref="B130:E130"/>
    <mergeCell ref="B131:E131"/>
    <mergeCell ref="B132:E132"/>
    <mergeCell ref="A112:D112"/>
    <mergeCell ref="A35:C35"/>
    <mergeCell ref="A42:D42"/>
    <mergeCell ref="F11:G11"/>
    <mergeCell ref="A12:D12"/>
    <mergeCell ref="F12:G12"/>
    <mergeCell ref="F20:G20"/>
    <mergeCell ref="F28:G28"/>
    <mergeCell ref="F30:G30"/>
    <mergeCell ref="A20:D20"/>
    <mergeCell ref="A28:D28"/>
    <mergeCell ref="A30:D30"/>
    <mergeCell ref="A34:D34"/>
    <mergeCell ref="F34:G34"/>
    <mergeCell ref="A11:D11"/>
  </mergeCells>
  <pageMargins left="0.7" right="0.7" top="0.75" bottom="0.75" header="0.3" footer="0.3"/>
  <pageSetup orientation="portrait" r:id="rId1"/>
  <ignoredErrors>
    <ignoredError sqref="B41 B55 B9:B10 B88 B14:B16 B27 B23 B39 B40:C40 B103 B1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2024-10-16T12:31:05Z</dcterms:created>
  <dcterms:modified xsi:type="dcterms:W3CDTF">2026-07-15T18:57:18Z</dcterms:modified>
</cp:coreProperties>
</file>